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C:\Users\sorinad\Desktop\test 2\wetransfer_centralizator-achizitii-produse-servicii-si-lucrari-trim-i-2026_2026-04-23_0706\"/>
    </mc:Choice>
  </mc:AlternateContent>
  <xr:revisionPtr revIDLastSave="0" documentId="13_ncr:1_{24731CF3-4669-4517-BF8E-C36D51F30CE5}" xr6:coauthVersionLast="47" xr6:coauthVersionMax="47" xr10:uidLastSave="{00000000-0000-0000-0000-000000000000}"/>
  <bookViews>
    <workbookView xWindow="-120" yWindow="-120" windowWidth="29040" windowHeight="15840" xr2:uid="{00000000-000D-0000-FFFF-FFFF00000000}"/>
  </bookViews>
  <sheets>
    <sheet name="TRIM I_2026" sheetId="4" r:id="rId1"/>
  </sheets>
  <definedNames>
    <definedName name="_xlnm._FilterDatabase" localSheetId="0" hidden="1">'TRIM I_2026'!$A$699:$W$945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914" i="4" l="1"/>
  <c r="R902" i="4"/>
  <c r="R829" i="4"/>
  <c r="I829" i="4"/>
  <c r="I825" i="4"/>
  <c r="R796" i="4"/>
  <c r="R793" i="4"/>
  <c r="R785" i="4"/>
  <c r="R784" i="4"/>
  <c r="R701" i="4"/>
  <c r="P687" i="4"/>
  <c r="P608" i="4" l="1"/>
  <c r="P609" i="4"/>
  <c r="P610" i="4"/>
  <c r="P607" i="4"/>
  <c r="P600" i="4"/>
  <c r="P582" i="4"/>
  <c r="P566" i="4"/>
  <c r="P562" i="4"/>
  <c r="P555" i="4"/>
  <c r="N550" i="4"/>
  <c r="P550" i="4" s="1"/>
  <c r="P540" i="4"/>
  <c r="N537" i="4" l="1"/>
  <c r="P537" i="4" s="1"/>
  <c r="P539" i="4"/>
  <c r="P536" i="4"/>
  <c r="N530" i="4"/>
  <c r="P530" i="4" s="1"/>
  <c r="N526" i="4"/>
  <c r="P526" i="4" s="1"/>
  <c r="N524" i="4"/>
  <c r="N518" i="4"/>
  <c r="P518" i="4" s="1"/>
  <c r="P512" i="4"/>
  <c r="N483" i="4" l="1"/>
  <c r="P483" i="4" s="1"/>
  <c r="N480" i="4"/>
  <c r="P480" i="4" s="1"/>
  <c r="P468" i="4"/>
  <c r="P455" i="4" l="1"/>
  <c r="P452" i="4"/>
  <c r="P438" i="4" l="1"/>
  <c r="P426" i="4"/>
  <c r="P412" i="4"/>
  <c r="N306" i="4"/>
  <c r="P287" i="4" s="1"/>
  <c r="N285" i="4" l="1"/>
  <c r="P262" i="4" s="1"/>
  <c r="P248" i="4"/>
  <c r="P243" i="4" l="1"/>
  <c r="P244" i="4"/>
  <c r="P232" i="4"/>
  <c r="N220" i="4"/>
  <c r="P220" i="4" s="1"/>
  <c r="P216" i="4"/>
  <c r="P215" i="4"/>
  <c r="N212" i="4"/>
  <c r="P212" i="4" s="1"/>
  <c r="P200" i="4"/>
  <c r="P186" i="4"/>
  <c r="P177" i="4"/>
  <c r="P167" i="4"/>
  <c r="P154" i="4" l="1"/>
  <c r="P144" i="4"/>
  <c r="P134" i="4"/>
  <c r="P125" i="4"/>
  <c r="P116" i="4"/>
  <c r="P99" i="4"/>
  <c r="P107" i="4"/>
  <c r="P85" i="4"/>
  <c r="P82" i="4"/>
  <c r="P79" i="4"/>
  <c r="P28" i="4"/>
  <c r="P18" i="4"/>
  <c r="P6" i="4"/>
  <c r="P13" i="4"/>
  <c r="P11" i="4"/>
  <c r="P605" i="4" l="1"/>
  <c r="P606" i="4"/>
  <c r="P603" i="4"/>
  <c r="P604" i="4"/>
  <c r="P441" i="4" l="1"/>
  <c r="P695" i="4"/>
  <c r="P578" i="4" l="1"/>
  <c r="P579" i="4"/>
  <c r="P580" i="4"/>
  <c r="P581" i="4"/>
  <c r="P583" i="4"/>
  <c r="P584" i="4"/>
  <c r="P585" i="4"/>
  <c r="P586" i="4"/>
  <c r="P587" i="4"/>
  <c r="P588" i="4"/>
  <c r="P589" i="4"/>
  <c r="P590" i="4"/>
  <c r="P591" i="4"/>
  <c r="P592" i="4"/>
  <c r="P593" i="4"/>
  <c r="P594" i="4"/>
  <c r="P595" i="4"/>
  <c r="P596" i="4"/>
  <c r="P598" i="4"/>
  <c r="P599" i="4"/>
  <c r="P601" i="4"/>
  <c r="P602" i="4"/>
  <c r="P577" i="4"/>
  <c r="P559" i="4"/>
  <c r="P560" i="4"/>
  <c r="P561" i="4"/>
  <c r="P564" i="4"/>
  <c r="P565" i="4"/>
  <c r="P568" i="4"/>
  <c r="P569" i="4"/>
  <c r="P570" i="4"/>
  <c r="P571" i="4"/>
  <c r="P572" i="4"/>
  <c r="P573" i="4"/>
  <c r="P574" i="4"/>
  <c r="P575" i="4"/>
  <c r="P576" i="4"/>
  <c r="P558" i="4"/>
  <c r="P548" i="4" l="1"/>
  <c r="P549" i="4"/>
  <c r="P552" i="4"/>
  <c r="P553" i="4"/>
  <c r="P554" i="4"/>
  <c r="P547" i="4"/>
  <c r="P543" i="4"/>
  <c r="P544" i="4"/>
  <c r="P529" i="4" l="1"/>
  <c r="P528" i="4"/>
  <c r="P524" i="4"/>
  <c r="P521" i="4"/>
  <c r="P515" i="4"/>
  <c r="P511" i="4"/>
  <c r="P505" i="4"/>
  <c r="P502" i="4"/>
  <c r="P498" i="4"/>
  <c r="P492" i="4"/>
  <c r="P490" i="4"/>
  <c r="P488" i="4"/>
  <c r="P477" i="4"/>
  <c r="P475" i="4"/>
  <c r="P473" i="4"/>
  <c r="P471" i="4"/>
  <c r="P466" i="4"/>
  <c r="P464" i="4"/>
  <c r="P462" i="4"/>
  <c r="P459" i="4"/>
  <c r="P451" i="4"/>
  <c r="P437" i="4" l="1"/>
  <c r="P440" i="4"/>
  <c r="P436" i="4"/>
  <c r="P434" i="4"/>
  <c r="P432" i="4"/>
  <c r="N422" i="4"/>
  <c r="P420" i="4" s="1"/>
  <c r="P310" i="4"/>
  <c r="P235" i="4" l="1"/>
  <c r="P241" i="4"/>
  <c r="P242" i="4"/>
  <c r="P225" i="4"/>
  <c r="P217" i="4"/>
  <c r="P218" i="4"/>
  <c r="P534" i="4" l="1"/>
  <c r="P535" i="4"/>
  <c r="P652" i="4" l="1"/>
  <c r="P458" i="4"/>
  <c r="P461" i="4"/>
  <c r="P463" i="4"/>
  <c r="P465" i="4"/>
  <c r="P467" i="4"/>
  <c r="P470" i="4"/>
  <c r="P472" i="4"/>
  <c r="P474" i="4"/>
  <c r="P476" i="4"/>
  <c r="P479" i="4"/>
  <c r="P482" i="4"/>
  <c r="P485" i="4"/>
  <c r="P486" i="4"/>
  <c r="P487" i="4"/>
  <c r="P489" i="4"/>
  <c r="P491" i="4"/>
  <c r="P497" i="4"/>
  <c r="P501" i="4"/>
  <c r="P504" i="4"/>
  <c r="P506" i="4"/>
  <c r="P507" i="4"/>
  <c r="P508" i="4"/>
  <c r="P509" i="4"/>
  <c r="P510" i="4"/>
  <c r="P513" i="4"/>
  <c r="P514" i="4"/>
  <c r="P517" i="4"/>
  <c r="P520" i="4"/>
  <c r="P522" i="4"/>
  <c r="P523" i="4"/>
  <c r="P525" i="4"/>
  <c r="P532" i="4"/>
  <c r="P533" i="4"/>
  <c r="P541" i="4"/>
  <c r="P542" i="4"/>
  <c r="P545" i="4"/>
  <c r="P546" i="4"/>
  <c r="P450" i="4" l="1"/>
  <c r="P407" i="4" l="1"/>
  <c r="P390" i="4"/>
  <c r="P388" i="4"/>
  <c r="P379" i="4"/>
  <c r="P371" i="4"/>
  <c r="P369" i="4"/>
  <c r="P356" i="4"/>
  <c r="P343" i="4"/>
  <c r="P338" i="4"/>
  <c r="P229" i="4" l="1"/>
  <c r="P230" i="4"/>
  <c r="P231" i="4"/>
  <c r="P224" i="4"/>
  <c r="P222" i="4"/>
  <c r="P219" i="4"/>
  <c r="P211" i="4"/>
  <c r="P210" i="4"/>
  <c r="P163" i="4"/>
  <c r="P14" i="4" l="1"/>
  <c r="P685" i="4" l="1"/>
  <c r="P679" i="4"/>
  <c r="P329" i="4" l="1"/>
  <c r="P322" i="4"/>
  <c r="P314" i="4"/>
  <c r="P312" i="4"/>
  <c r="P425" i="4" l="1"/>
  <c r="P236" i="4" l="1"/>
  <c r="P196" i="4"/>
  <c r="P199" i="4"/>
  <c r="P98" i="4" l="1"/>
  <c r="P97" i="4"/>
  <c r="P671" i="4" l="1"/>
  <c r="P634" i="4"/>
  <c r="P448" i="4" l="1"/>
  <c r="N670" i="4" l="1"/>
  <c r="N669" i="4"/>
  <c r="N668" i="4"/>
  <c r="P668" i="4" l="1"/>
  <c r="P665" i="4" l="1"/>
  <c r="P662" i="4"/>
  <c r="P655" i="4"/>
  <c r="P447" i="4" l="1"/>
  <c r="P446" i="4"/>
  <c r="P628" i="4" l="1"/>
  <c r="P622" i="4" l="1"/>
</calcChain>
</file>

<file path=xl/sharedStrings.xml><?xml version="1.0" encoding="utf-8"?>
<sst xmlns="http://schemas.openxmlformats.org/spreadsheetml/2006/main" count="6294" uniqueCount="2950">
  <si>
    <t>CONTRACT</t>
  </si>
  <si>
    <t>INTERNET COMMUNICATIONS SYSTEMS</t>
  </si>
  <si>
    <t>ACORD CADRU</t>
  </si>
  <si>
    <t>DAIO TOTAL CONSTRUCT</t>
  </si>
  <si>
    <t>HERA SOFTWARE</t>
  </si>
  <si>
    <t>AGRESIV ART</t>
  </si>
  <si>
    <t>INFO WORLD</t>
  </si>
  <si>
    <t>NR. CRT</t>
  </si>
  <si>
    <t>TITLU CONTRACT</t>
  </si>
  <si>
    <t>OBIECT CONTRACT</t>
  </si>
  <si>
    <t>EXECUTAREA CONTRACTULUI</t>
  </si>
  <si>
    <t>INTERAXIS ENGINEERING</t>
  </si>
  <si>
    <t xml:space="preserve">Servicii consultanata, supervizare lucrari si asistenta tehnica prin diriginti de santier pentru obiectivul de investitii "Conversie si Reamenajare Centru Medico-Social pentru Grupuri Vulnerabile din str. Orzari, nr.53", respectiv coordonarea si supravegherea executiei lucrarilor prin aplicarea unui sistem eficient de management, conform proiectului tehnic. </t>
  </si>
  <si>
    <t>IN EXECUTIE</t>
  </si>
  <si>
    <t>FINALIZAT</t>
  </si>
  <si>
    <t>NA</t>
  </si>
  <si>
    <t>31851/23.11.2022</t>
  </si>
  <si>
    <t>MICKVAL</t>
  </si>
  <si>
    <t>TRUSTUL DE CLADIRI METROPOLITANE BUCURESTI</t>
  </si>
  <si>
    <t>PHOENIX INTERMED CONSTRUCTION</t>
  </si>
  <si>
    <t>26988/13.10.2022</t>
  </si>
  <si>
    <t>31712/22.11.2022</t>
  </si>
  <si>
    <t xml:space="preserve"> BOG'ART (Leader) - K-BOX CONSTRUCTION DESIGN</t>
  </si>
  <si>
    <t>4014/16.02.2023</t>
  </si>
  <si>
    <t>ACHIZITIE DIRECTA</t>
  </si>
  <si>
    <t>PROCEDURA SIMPLIFICATA</t>
  </si>
  <si>
    <t>BUGETUL LOCAL</t>
  </si>
  <si>
    <t>PREȚ FINAL</t>
  </si>
  <si>
    <t>FURNIZOR/ PRESTATOR/EXECUTANT</t>
  </si>
  <si>
    <t>PARTENERI (ASOCIAȚI / SUBCONTRACTANȚI / TERȚI / SUSȚINĂTORI)</t>
  </si>
  <si>
    <t>NR. CONTRACT ȘI DATA ATRIBUIRII</t>
  </si>
  <si>
    <t>PROCEDURA APLICATĂ</t>
  </si>
  <si>
    <t>NUMAR OFERTANȚI</t>
  </si>
  <si>
    <t>VALOAREA PREVAZUTĂ ÎN CONTRACT</t>
  </si>
  <si>
    <t>SURSA FINANȚĂRII</t>
  </si>
  <si>
    <t>DATA DE ÎNCEPUT</t>
  </si>
  <si>
    <t>DATA DE FINALIZARE PREVAZUTĂ ÎN CONTRACT</t>
  </si>
  <si>
    <t>MODIFICARE A CUANTUMULUI PREȚULUI PRIN ACT ADIȚIONAL ȘI DATA ACESTUIA</t>
  </si>
  <si>
    <t>VALOARE PLĂTITĂ (CU TVA)</t>
  </si>
  <si>
    <t>DATA EFECTUĂRII PLĂȚII</t>
  </si>
  <si>
    <t>STATUS (finalizat / în execuție)</t>
  </si>
  <si>
    <t>SERVICII</t>
  </si>
  <si>
    <t>SC K-BOX CONSTRUCTION DESIGN SRL- ASOCIAT; Subcontractanti : DACORUM GRUP  INFOTOP -SUBCONTRACTANT; ALMA INSTAL PRO ANT; D.Z. MEDICALE ; DEPISTO STAR; ECKON CEI; SAPACO 2000; BALTUR SIB</t>
  </si>
  <si>
    <t>CONTRACT SUBSECVENT</t>
  </si>
  <si>
    <t>LICITATIE DESCHISA</t>
  </si>
  <si>
    <t>Procedura exceptata art. 31</t>
  </si>
  <si>
    <t xml:space="preserve"> 31.12.2023</t>
  </si>
  <si>
    <t>ALTE LUCRARI</t>
  </si>
  <si>
    <t>AA1 - 36120/28.12.2022 PRELUNGIRE VALABILITATE 18.10.2022-17.11.2023</t>
  </si>
  <si>
    <t>AA2 - 8077/31.03.2023 PRELUNGIRE VALABILITATE 31.03.2023-17.02.2024</t>
  </si>
  <si>
    <t xml:space="preserve">Tert: H.I.T &amp;COLD INSTAL , Subcontractant: AGRESIV ART </t>
  </si>
  <si>
    <t xml:space="preserve"> 22.11.2022</t>
  </si>
  <si>
    <t>7099/23.03.2023</t>
  </si>
  <si>
    <t>Asocierea  BOG'ART (Lider de asociere) - K-BOX CONSTRUCTION DESIGN - MED HEALTH CARE PROJECT</t>
  </si>
  <si>
    <t xml:space="preserve">Servicii de proiectare si executie aferente obiectivului de Investitii Bloc Operator si ATI sectia de Ortopedie - Spitalul Clinic Colentina. </t>
  </si>
  <si>
    <t xml:space="preserve">  BOG'ART (Lider de asociere) </t>
  </si>
  <si>
    <t>PRODUSE</t>
  </si>
  <si>
    <t>DONA LOGISTICA</t>
  </si>
  <si>
    <t>DENTAL VLADMED V&amp;M</t>
  </si>
  <si>
    <t>KLINTENSIV</t>
  </si>
  <si>
    <t>MLM MEDICAL</t>
  </si>
  <si>
    <t>TEHNICAL DENT</t>
  </si>
  <si>
    <t>VETRO DESIGN</t>
  </si>
  <si>
    <t>Proiectare, executie lucrari aferente obiectivului de investitii - Banca de tesuturi - Spitalul Clinic Colentina</t>
  </si>
  <si>
    <t>20.04.2023</t>
  </si>
  <si>
    <t>SECURE EXPERT SOFTWARE</t>
  </si>
  <si>
    <t>PHARM AHEAD</t>
  </si>
  <si>
    <t>OP 692/07.06.2023</t>
  </si>
  <si>
    <t>Lucrari de reparatii pentru cele 19 spitale ASSMB</t>
  </si>
  <si>
    <t>S1/11706/16.05.2023  la AC.8294/04.04.2023</t>
  </si>
  <si>
    <t>S2/11819/18.05.2023- la AC.8294/04.04.2023</t>
  </si>
  <si>
    <t>S3/14888/27.06.2023- la AC.8294/04.04.2023</t>
  </si>
  <si>
    <t>Echipamente Colentina 1.484.453.60 lei; Reparatii Sf. Stefan 3.468.085.87 lei; Reparatii Panait Sarbu 3.582.757.77 lei</t>
  </si>
  <si>
    <t>8294/04.04.2023</t>
  </si>
  <si>
    <t>AA1_11081/09.05.2023 la AC.8294/04.04.2023 Solicitare introducere formula de ajustare aplicabila A.C.8294/24.04.2023</t>
  </si>
  <si>
    <t>CONTEAM</t>
  </si>
  <si>
    <t>Reconstructia, reamenajarea, modernizarea si echiparea sp FOISOR</t>
  </si>
  <si>
    <t>3.6 ani de la ordinul de incepere al lucrarilor</t>
  </si>
  <si>
    <t>2748/14.05.2012</t>
  </si>
  <si>
    <t>AA1 639/30.01.2015 prelungire termen executie lucrari cu 683 de zile</t>
  </si>
  <si>
    <t>AA2 10420/16.12.2016 prelungire termen executie lucrari cu 623 de zile la predarea amplasamentelor libere de sarcini</t>
  </si>
  <si>
    <t>AA5 2168/DG/29.01.2020 PRELUNGIRE DURATA CONTRACT PANA LA 23.10.2020</t>
  </si>
  <si>
    <t>ERATA 25675DG/18.09.2020 ERATA - Actul aditional nr.4/28.01.2020 va deveni nr.5. iar in loc de Contem este Conteam</t>
  </si>
  <si>
    <t>AA6 26991DG/01.10.2020 PRELUNGIRE VALABILITATE CONTRACT PANA LA 30.06.2021</t>
  </si>
  <si>
    <t>OP 570/16.05.2023</t>
  </si>
  <si>
    <t>OP 794/29.06.2023</t>
  </si>
  <si>
    <t>OP 793/29.06.2023</t>
  </si>
  <si>
    <t>Proiectare, executie de lucrari si furnizare echipamente pt. obiectivul reconstructia, reamenajarea, modernizarea si echiparea Sp. Foisor</t>
  </si>
  <si>
    <t>26176/24.09.2019</t>
  </si>
  <si>
    <t>AA1 464/09.01.2020 DIMINUARE VALOARE CONTRACT LA 22.244.470,08 lei (tva inclus)</t>
  </si>
  <si>
    <t>AA2 26992DG/01.10.2020 Prelungire valabilitate contract 23.10.2020-30.06.2021</t>
  </si>
  <si>
    <t>Servicii de mentenanta preventiva, predictiva si corectiva pentru echipamentele, utilajele si dotarile aflate in exploatare in Corpurile B1 si C+D ale Spitalului clinic de Ortopedie, Traumatologie si TBC Osteoarticular "Foisor".</t>
  </si>
  <si>
    <t>Servicii de mentenanta preventiva, predictiva si corectiva pentru echipamentele, utilajele si dotarile aflate in exploatare in Corpurile B1 si C+D ale Spitalului clinic de Ortopedie, Traumatologie si TBC Osteoarticular "Foisor": piese 78.493.90 lei fara tva* 6 luni; mentenante 159.436.40 lei fara tva*6 luni</t>
  </si>
  <si>
    <t>9486/20.04.2023</t>
  </si>
  <si>
    <t>OP 507/04.05.2023</t>
  </si>
  <si>
    <t>OP 508/04.05.2023</t>
  </si>
  <si>
    <t>OP 571/16.05.2023</t>
  </si>
  <si>
    <t>OP 573/16.05.2023</t>
  </si>
  <si>
    <t>NEGOCIERE FARA PUBLICARE</t>
  </si>
  <si>
    <t>CERERE OFERTA/PROCEDURA SIMPLIFICATA</t>
  </si>
  <si>
    <t>ROMANO ELECTRO SRL, GLOBAL MA INSTAL SRL, SC CLEAN ROM COLSULTING SRL si MEDICAL TEHNOLOGIES INTERNATIONAL SRL</t>
  </si>
  <si>
    <t xml:space="preserve"> ASOCIAT: AVISION STRATEGY CONSULTING; Subcontractanti: PALEX CONSTRUCTII INSTALATII, MEDICAL GAZ PLUS, SC QUAD STEEL PAINT SRL, GENERAL MPM IMPEX SRL si KRENIC SRL</t>
  </si>
  <si>
    <t>AA1 - 22286/21.09.23 PRELUNGIRE VALABILITATE 22.09.2023 - 21.12.2023</t>
  </si>
  <si>
    <t>OP 1012/03.08.2023   OP 1152/30.08.2023</t>
  </si>
  <si>
    <t>OP 1153/30.08.2023</t>
  </si>
  <si>
    <t>ASOCIEREA ALPHA MAX BUILD -  AVISION STRATEGY CONSULTING</t>
  </si>
  <si>
    <t xml:space="preserve">ASOCIEREA ALPHA MAX BUILD -  AVISION STRATEGY CONSULTING </t>
  </si>
  <si>
    <t xml:space="preserve"> Lucrari de reparatii pentru : 1. Spitalul Clinic Colentina - 14.983.758,41 lei fara TVA si 17.830.672,51 lei cu TVA. TOTAL 14.983.758,41  lei fara TVA si 17.830.672,51 lei cu TVA</t>
  </si>
  <si>
    <t>Lucrari de reparatii : 1. Sp.Clinic "Prof.Dr.Theodor Burghele"-4.187.209,14 ron; 2. Sp.Clinic "Sf.Maria"-4.312.785,70 ron; 3.Ambulatoriu de Ortodontie si Stomatologie Preventiva al Sp.Clinic de Chirurgie Oro-Maxilo-Faciala "Prof.Dr.Dan Theodorescu"-32.270,60 ron; Sp.Clinic de Copii "Dr.V.Gomoiu"-6.952.968,46 ron</t>
  </si>
  <si>
    <t>S4/18622/01.08.2023- la AC.8294/04.04.2023</t>
  </si>
  <si>
    <t>OP 1159/31.08.2023     OP 1160/31.08.2023</t>
  </si>
  <si>
    <t>OP 2443/29.09.2023  OP 2444/29.09.2023</t>
  </si>
  <si>
    <t>OP 1131/25.08.2023  OP 1132/25.08.2023</t>
  </si>
  <si>
    <t>OP 2366/12.09.2023  OP 2367/12.09.2023</t>
  </si>
  <si>
    <t>ASOCIEREA-MART ACM MANAGEMENT,ALPHA PROJECT, CROS CONSTRUCT</t>
  </si>
  <si>
    <t>19306/08.08.2023</t>
  </si>
  <si>
    <t>MART ACM MANAGEMENT SRL lider de asociere, ALPHA PROJECT SRL si CROS CONSTRUCT SRL asociati</t>
  </si>
  <si>
    <t>31.12.2023</t>
  </si>
  <si>
    <t>OP 3308/21.12.2023</t>
  </si>
  <si>
    <t>01.05.2023</t>
  </si>
  <si>
    <t>01.08.2023</t>
  </si>
  <si>
    <t>OP 3309/21.12.2023</t>
  </si>
  <si>
    <t>09.07.2024</t>
  </si>
  <si>
    <t>OP 3315/21.12.2023</t>
  </si>
  <si>
    <t>OP 3314/21.12.2023</t>
  </si>
  <si>
    <t>09.07.2025</t>
  </si>
  <si>
    <t>08.08.2023</t>
  </si>
  <si>
    <t>07.08.2024</t>
  </si>
  <si>
    <t>23.11.2022</t>
  </si>
  <si>
    <t>19.05.2023</t>
  </si>
  <si>
    <t>30.06.2024</t>
  </si>
  <si>
    <t>16.02.2023</t>
  </si>
  <si>
    <t>15.02.2025</t>
  </si>
  <si>
    <t>OP 3296/21.12.2023</t>
  </si>
  <si>
    <t>23.03.2023</t>
  </si>
  <si>
    <t>18.10.2022</t>
  </si>
  <si>
    <t>17.10.2023</t>
  </si>
  <si>
    <t>21.09.2023</t>
  </si>
  <si>
    <t>04.04.2023</t>
  </si>
  <si>
    <t>03.04.2027</t>
  </si>
  <si>
    <t>16.05.2023</t>
  </si>
  <si>
    <t>27.06.2023</t>
  </si>
  <si>
    <t>20.08.2025</t>
  </si>
  <si>
    <t>31.10.2023</t>
  </si>
  <si>
    <t>OP 2567/01.11.2023</t>
  </si>
  <si>
    <t>OP 2568/01.11.2023</t>
  </si>
  <si>
    <t>OP 3297/21.12.2023</t>
  </si>
  <si>
    <t>OP 3298/21.12.2023</t>
  </si>
  <si>
    <t>18.09.2025</t>
  </si>
  <si>
    <t xml:space="preserve">TIS FARMACEUTIC </t>
  </si>
  <si>
    <t>01.01.2024</t>
  </si>
  <si>
    <t>AA1 25724/24.10.2023 Prelungire durata contract 23.11.2023-23.11.2024</t>
  </si>
  <si>
    <t>AA10 23044/29.092023 PRELUNGIRE VALABILITATE CONTRACT 01.10.2023 - 31.03.2024</t>
  </si>
  <si>
    <t>AA7 12899/30.05.2023 Prelungire valabilitate contract 01.07.2023-30.09.2023</t>
  </si>
  <si>
    <t>AA8 23045/29.09.2023 Prelungire valabilitate contract 01.10.2023 - 31.03.2024</t>
  </si>
  <si>
    <t>AA5 15231/09.06.2022 Prelungire valabilitate contract 01.07.2022-30.06.2023</t>
  </si>
  <si>
    <t>AA3 13673/02.06.2021 Prelungire valabilitate contract 01.07.20210-30.06.2022</t>
  </si>
  <si>
    <t>25.09.2019</t>
  </si>
  <si>
    <t>23.10.2020</t>
  </si>
  <si>
    <t>OP 982/26.07.2023     OP 983/26.07.2023</t>
  </si>
  <si>
    <t>19.04.2027</t>
  </si>
  <si>
    <t>OP 2486/19.10.2023   OP 2487/19.10.2023</t>
  </si>
  <si>
    <t>OP 2578/01.11.2023   OP 2579/01.11.2023</t>
  </si>
  <si>
    <t>01.11.2023</t>
  </si>
  <si>
    <t>Servicii de mentenanta preventiva, predictiva si corectiva pentru echipamentele, utilajele si dotarile aflate in exploatare in Corpurile B1 si C+D ale Spitalului clinic de Ortopedie, Traumatologie si TBC Osteoarticular "Foisor": piese 78.493.90 lei fara tva* 2 luni; mentenante 159.436.40 lei fara tva*2 luni</t>
  </si>
  <si>
    <t>AA1 30062/06.12.2023 suplimentare acord cadru (284,516.62 lei cu TVA)</t>
  </si>
  <si>
    <t>S1 10231/28.04.2023 la AC 9486/20.04.2023</t>
  </si>
  <si>
    <t>S2 26469/01.11.2023 la AC 9486/20.04.2023</t>
  </si>
  <si>
    <t>Servicii de mentenanta preventiva, predictiva si corectiva pentru echipamentele, utilajele si dotarile aflate in exploatare in Corpurile B1 si C+D ale Spitalului clinic de Ortopedie, Traumatologie si TBC Osteoarticular "Foisor": piese 78.493.90 lei fara tva* 3 luni; mentenante 159.436.40 lei fara tva*3 luni</t>
  </si>
  <si>
    <t>31.03.2024</t>
  </si>
  <si>
    <t>OP 3316/21.12.2023</t>
  </si>
  <si>
    <t>AA2_32020/21.12.2023 PRELUNGIRE VALABILITATE 30.03.2024</t>
  </si>
  <si>
    <t>AA1_32540/29.12.2023 PRELUNGIRE VALABILITATE 31.01.2024</t>
  </si>
  <si>
    <t>OP 1137/28.08.2023</t>
  </si>
  <si>
    <t>OP 1138/28.08.2023</t>
  </si>
  <si>
    <t>OP 2376/12.09.2023</t>
  </si>
  <si>
    <t>OP 2377/12.09.2023</t>
  </si>
  <si>
    <t>OP 2701/28.11.2023 OP 3307/21.12.2023</t>
  </si>
  <si>
    <t>OP 189/09.02.2024</t>
  </si>
  <si>
    <t>OP 190/09.02.2024</t>
  </si>
  <si>
    <t>OP 1139/28.08.2023</t>
  </si>
  <si>
    <t>OP 1140/28.08.2023</t>
  </si>
  <si>
    <t>OP 2372/12.09.2023</t>
  </si>
  <si>
    <t>OP 2373/12.09.2023</t>
  </si>
  <si>
    <t>OP 3310/21.12.2023</t>
  </si>
  <si>
    <t>OP 1141/28.08.2023</t>
  </si>
  <si>
    <t>OP 1142/28.08.2023</t>
  </si>
  <si>
    <t>OP 2374/12.09.2023</t>
  </si>
  <si>
    <t>OP 2375/12.09.2023</t>
  </si>
  <si>
    <t>OP 3311/21.12.2023</t>
  </si>
  <si>
    <t>OP 3312/21.12.2023</t>
  </si>
  <si>
    <t xml:space="preserve"> Lucrari de reparatii pentru : 1. Spitalul Clinic de Boli Cronice "Sf. Luca" - 13.647.701,47 lei fara TVA si 16.240.764,75 lei cu TVA; (TOTAL 19.903.899,50 lei fara TVA si 23.685.640,41 lei cu TVA)</t>
  </si>
  <si>
    <t>Lucrari de reparatii pentru: 2. Spitalul Clinic de Boli Infectioase si Tropicale "Victor Babes" - 3.088.389,03 lei fara TVA si 3.675.182,95 lei cu TVA;  (TOTAL 19.903.899,50 lei fara TVA si 23.685.640,41 lei cu TVA)</t>
  </si>
  <si>
    <t>Lucrari de reparatii pentru: 3. Spitalul Clinic "Dr. I. Cantacuzino" - 3.167.809,00 lei fara TVA si 3.769.692,71 lei cu TVA; (TOTAL 19.903.899,50 lei fara TVA si 23.685.640,41 lei cu TVA)</t>
  </si>
  <si>
    <t>AA1_32541/29.12.2023 PRELUNGIRE VALABILITATE 31.01.2024</t>
  </si>
  <si>
    <t>AA1_32542/29.12.2023 PRELUNGIRE VALABILITATE 31.01.2024</t>
  </si>
  <si>
    <t>AA1_32543/29.12.2023 PRELUNGIRE VALABILITATE 31.01.2024</t>
  </si>
  <si>
    <t>OP 2378/12.09.2023</t>
  </si>
  <si>
    <t>OP 2379/12.09.2023</t>
  </si>
  <si>
    <t>OP 191/09.02.2024</t>
  </si>
  <si>
    <t>OP 192/09.02.2024</t>
  </si>
  <si>
    <t>OP  1143/28.08.2023</t>
  </si>
  <si>
    <t>OP 1144/28.08.2023</t>
  </si>
  <si>
    <t>OP 2380/12.09.2023</t>
  </si>
  <si>
    <t>OP 2381/12.09.2023</t>
  </si>
  <si>
    <t>OP 193/09.02.2024</t>
  </si>
  <si>
    <t>OP 194/09.02.2024</t>
  </si>
  <si>
    <t>OP 3313/21.12.2023</t>
  </si>
  <si>
    <t>OP 200/09.02.2024</t>
  </si>
  <si>
    <t>OP 197/09.02.2024</t>
  </si>
  <si>
    <t>OP 198/09.02.2024</t>
  </si>
  <si>
    <t>OP 201/09.02.2024</t>
  </si>
  <si>
    <t>OP 202/09.02.2024</t>
  </si>
  <si>
    <t>OP 199/09.02.2024</t>
  </si>
  <si>
    <t>OP 195/09.02.2024</t>
  </si>
  <si>
    <t>OP 196/09.02.2024</t>
  </si>
  <si>
    <t>AA2_2721/31.01.2024 PRELUNGIRE VALABILITATE 29.02.2024</t>
  </si>
  <si>
    <t>OP 3336/22.12.2023  OP 150/08.02.2024  OP 151/08.02.2024</t>
  </si>
  <si>
    <t>OP 3336/22.12.2023  OP 149/08.02.2024</t>
  </si>
  <si>
    <t>AA11 7154/29.03.2024 PRELUNGIRE VALABILITATE CONTRACT 01.04.2024 - 31.12.2024</t>
  </si>
  <si>
    <t>AA9 12900/30.05.2023 PRELUNGIRE VALABILITATE CONTRACT 30.09.2023</t>
  </si>
  <si>
    <t>AA8 15230/09.06.2022 PRELUNGIRE VALABILITATE CONTRACT 30.06.2023</t>
  </si>
  <si>
    <t>AA7 13674/02.06.2021 PRELUNGIRE VALABILITATE CONTRACT 30.06.2022</t>
  </si>
  <si>
    <t>OP 3335/22.12.2023 OP 156/08.02.2024</t>
  </si>
  <si>
    <t>OP 154/08.02.2024   OP 155/08.02.2024</t>
  </si>
  <si>
    <t>OP 152/08.02.2024   OP 153/08.02.2024</t>
  </si>
  <si>
    <t>AA9 7130/29.03.2024 PRELUNGIRE VALABILITATE 01.04.2024 - 31.12.2024</t>
  </si>
  <si>
    <t>OP 355/29.02.2024   OP 356/29.02.2024</t>
  </si>
  <si>
    <t>OP 353/29.02.2024</t>
  </si>
  <si>
    <t>S3 32474/29.12.2023 la AC 9486/20.04.2023</t>
  </si>
  <si>
    <t>08.04.2024</t>
  </si>
  <si>
    <t>S4 7814/08.04.2024 la AC 9486/20.04.2023</t>
  </si>
  <si>
    <t>31.12.2024</t>
  </si>
  <si>
    <t>DAMIRO COMAT</t>
  </si>
  <si>
    <t>12.04.2024</t>
  </si>
  <si>
    <t>Servicii de asistenta tehnica din partea proiectantului in perioada de executie a  lucrarilor pt.obiectivul de investitii "Construirea Ambulatoriu Spital de boli Infectioase si Tropicale Victor Babes"</t>
  </si>
  <si>
    <t>8390/12.04.2024</t>
  </si>
  <si>
    <t>31.12.2025</t>
  </si>
  <si>
    <t>OP 1231/25.06.2024</t>
  </si>
  <si>
    <t>SILBER SHATZ CONSULTING</t>
  </si>
  <si>
    <t>04.09.2024</t>
  </si>
  <si>
    <t>06.06.2024</t>
  </si>
  <si>
    <t>OP 1249/26.06.2024</t>
  </si>
  <si>
    <t>AA3_7153_29.03.2024  PRELUNGIRE VALABILITATE 31.12.2024</t>
  </si>
  <si>
    <t>OP 849/24.04.2024</t>
  </si>
  <si>
    <t>OP 850/24.04.2024</t>
  </si>
  <si>
    <t>OP 1050/22.05.2024</t>
  </si>
  <si>
    <t>OP 1049/22.05.2024</t>
  </si>
  <si>
    <t>OP 846/24.04.2024</t>
  </si>
  <si>
    <t>OP 1094/31.05.2024  OP 1242/25.06.2024</t>
  </si>
  <si>
    <t>OP 1093/31.05.2024</t>
  </si>
  <si>
    <t>OP 847/24.04.2024</t>
  </si>
  <si>
    <t>OP 1157/25.06.2024</t>
  </si>
  <si>
    <t>OP 1158/25.06.2024</t>
  </si>
  <si>
    <t>OP 848/24.04.2024</t>
  </si>
  <si>
    <t>OP 1155/25.06.2024</t>
  </si>
  <si>
    <t>OP 1156/25.06.2024</t>
  </si>
  <si>
    <t>16.05.2024</t>
  </si>
  <si>
    <t>Lucrari de reparatii : Sp Clinic de Psihiatrie " Prof.Dr.Alexandru Obregia"</t>
  </si>
  <si>
    <t>Lucrari de reparatii : Sp.Clinic "Dr.Ion Cantacuzino"</t>
  </si>
  <si>
    <t>Lucrari de reparatii : Imobilele in care isi desfasoara activitatea ASSMB</t>
  </si>
  <si>
    <t>S5/11048/16.05.2024- la AC.8294/04.04.2023</t>
  </si>
  <si>
    <t>Lucrari de reparatii : Sp.Clinic de Boli Infectioase si Tropicale "Dr.Victor Babes"</t>
  </si>
  <si>
    <t>S6/12/06.06.2024- la AC.8294/04.04.2023</t>
  </si>
  <si>
    <t>Executie lucrari de reparatii la Spitalul Clinic de Boli Cronice Sf. Luca</t>
  </si>
  <si>
    <t>AA3-2691-31.01.2024 PRELUNGIRE VALABILITATE PANA LA 31.12.2024</t>
  </si>
  <si>
    <t xml:space="preserve">Servicii privind proiectarea, asistenta tehnica din partea proiectantului, executia de lucrari pentru realizarea obiectivului de investitii CONVERSIE SI REAMENAJARE CENTRU MEDICO-SOCIAL PENTRU GRUPURI VULNERABILE DIN STRADA ORZARI NR. 53 </t>
  </si>
  <si>
    <t>22.04.2024</t>
  </si>
  <si>
    <t>06.11.2023</t>
  </si>
  <si>
    <t>AXIOMED SOLUTIONS</t>
  </si>
  <si>
    <t>Etichete dublu adezive 2544 role*15,90ron (fara TVA)</t>
  </si>
  <si>
    <t>10.04.2024</t>
  </si>
  <si>
    <t>Etichete dublu adezive 219 role*15,90ron (fara TVA)</t>
  </si>
  <si>
    <t>Etichete dublu adezive 278 role*15,90ron (fara TVA)</t>
  </si>
  <si>
    <t>26879/06.11.2023</t>
  </si>
  <si>
    <t>05.11.2025</t>
  </si>
  <si>
    <t>OP 1112/26.06.2024</t>
  </si>
  <si>
    <t>S1 8183/10.04.2024 la AC 26879/06.11.2023</t>
  </si>
  <si>
    <t>S2 9364/22.04.2024 la AC 26879/06.11.2023</t>
  </si>
  <si>
    <t>21.07.2024</t>
  </si>
  <si>
    <t>OP 1165/25.06.2024</t>
  </si>
  <si>
    <t>OP 1043/16.05.2024</t>
  </si>
  <si>
    <t>OP 1255/27.06.2024</t>
  </si>
  <si>
    <t>OP 354/29.02.2024   OP 1054/22.05.2024</t>
  </si>
  <si>
    <t>OP 1055/22.05.2024</t>
  </si>
  <si>
    <t>OP 938/25.04.2024  OP 939/25.04.2024</t>
  </si>
  <si>
    <t>OP 994/30.04.2024      OP 1247/26.06.2024      OP 1246/26.06.2024</t>
  </si>
  <si>
    <t>OP 1091/31.05.2024  OP 1092/31.05.2024     OP 1245/26.06.2024</t>
  </si>
  <si>
    <t>OP 1115/26.06.2024       OP 1116/26.06.2024</t>
  </si>
  <si>
    <t>Servicii de mentenanta preventiva, predictiva si corectiva pentru echipamentele, utilajele si dotarile aflate in exploatare in Corpurile B1 si C+D ale Spitalului clinic de Ortopedie, Traumatologie si TBC Osteoarticular "Foisor": piese 78.493,90 lei fara tva* 6 luni; mentenante 956.618,40 lei fara tva*6 luni</t>
  </si>
  <si>
    <t>S5 35/28.06.2024 la AC 9486/20.04.2023</t>
  </si>
  <si>
    <t>01.07.2024</t>
  </si>
  <si>
    <t>TEAM FORCE SECURITY</t>
  </si>
  <si>
    <t>ANEXA 2 Legea 98/2016, art. 7, alin. 1, lit. d</t>
  </si>
  <si>
    <t>139/04.09.2024</t>
  </si>
  <si>
    <t>ALPHA PROJECT</t>
  </si>
  <si>
    <t>Studiu de fezabilitate constructie modulara pentru relocarea activitatii medicale din Pavilionul B2- propus spre demolare la Spitalul Clinic Boli Infectioase si Tropicale Dr. Victor Babes</t>
  </si>
  <si>
    <t>02.09.2024</t>
  </si>
  <si>
    <t>K-BOX CONSTRUCTION DESIGN</t>
  </si>
  <si>
    <t>Actualizare SF Backup termic Spitalul Clini Colentina</t>
  </si>
  <si>
    <t>140/04.09.2024</t>
  </si>
  <si>
    <t>OP 1423/31.07.2024</t>
  </si>
  <si>
    <t>AA1_51-09.07.24 Prelungire perioada valabilitate 30.11.2025</t>
  </si>
  <si>
    <t>23.08.2024</t>
  </si>
  <si>
    <t>ASOCIEREA TERMHIDRO CU DOT ARCHITECTURE AND ENGINEERING</t>
  </si>
  <si>
    <t>Servicii privind actualizare a proiectului tehnic si a detaliilor de executie, asistenta tehnica din partea proiectantului si Executia lucrarilor in vederea obtinerii Autorizatiei de Securitate la Incendiu pentru Spitalul Clinic Coltea (Durata ctr. 15 luni: 3 luni pentru proiectare, 1 luna avizare/receptie documentatii, 9 luni pentru executie, 2 luni receptie lucrari)</t>
  </si>
  <si>
    <t>10.09.2024</t>
  </si>
  <si>
    <t>ASOCIEREA GLOBAL NETWORK SOLUTIONS, MXM NORDCONS, WELL PLAST, IULIA BOSS SI CALORIA</t>
  </si>
  <si>
    <t>Proiectare ( DTAC, PTH, DE) si executie lucrari de constructii pentru implementarea obiectivelor "Statie de epurare" Sp. Sf. Maria, Sp. D. Theodorescu, Sp. I. Stoia, Sp. Sf. Stefan, Sp. V. Gomoiu, Sp. N. Malaxa, Sp. Th. Burghele, Sp. C. Davila, Sp. I. Cantacuzino, Sp. Sf. LUca, Sp. Colentina, Sp. Al. Obregia. Duta : 18 luni de la semnare: În termen de 4 (patru) luni de la ordinul de începere al activităților de proiectare, Antreprenorul va depune la sediul Beneficiarului D.T.A.C.
În cazul în care există întârzieri ale avizelor fără vina contractantului, se va depune DTAC forma fără verificare de proiect (pentru evaluare).
În termen de 2 (două) luni de la recepţionarea etapei precedente, Antreprenorul va depune la sediul Beneficiarului P.Th. + D.E.
În termen de 6 (șase) luni de la ordinul de începere al activităților de execuție, Antreprenorul va notifica Beneficiarul cu privire la terminarea lucrărilor și începerea demersurilor pentru convocarea comisiei de recepție la terminarea lucrărilor.</t>
  </si>
  <si>
    <t>22.02.2026</t>
  </si>
  <si>
    <t>09.03.2026</t>
  </si>
  <si>
    <t>99/23.08.2024</t>
  </si>
  <si>
    <t>161/10.09.2024</t>
  </si>
  <si>
    <t>DOT ARCHITECTURE AND ENGINEERING</t>
  </si>
  <si>
    <t>MXM NORDCONS, WELL PLAST, IULIA BOSS SI CALORIA</t>
  </si>
  <si>
    <t>AA1_109/29.08.2024 Diminuare valoare Lucrari de reparatii : Sp.Clinic de Boli Infectioase si Tropicale "Dr.Victor Babes"; cu 8.299.024,17 lei</t>
  </si>
  <si>
    <t>OP 1374/26.09.2024</t>
  </si>
  <si>
    <t>OP 1375/26.09.2024</t>
  </si>
  <si>
    <t>OP 1286/29.08.2024</t>
  </si>
  <si>
    <t>OP 1285/29.08.2024</t>
  </si>
  <si>
    <t>OP 1284/29.08.2024</t>
  </si>
  <si>
    <t>OP 1283/29.08.2024</t>
  </si>
  <si>
    <t>AA2_143/05.09.2024 Se suplimenteaza valoarea ctr subs cu contravaloarea lucrarilor suplimentare de la Sp. Clinic de Boli Cronice " Dr. I. Cantacuzino" cu 1.071.452,54 lei</t>
  </si>
  <si>
    <t>AA1_142/05.09.2024 Se suplimenteaza pretul contractului cu 2.281.202,48 lei</t>
  </si>
  <si>
    <t>OP 1282/29.08.2024</t>
  </si>
  <si>
    <t>OP 1281/29.08.2024</t>
  </si>
  <si>
    <t xml:space="preserve">S7_117_29.08.24 la AC.8294/04.04.2023 </t>
  </si>
  <si>
    <t>Executie lucrari de reparatii la Spitalul Clinic Nicolae Malaxa</t>
  </si>
  <si>
    <t xml:space="preserve">AA3 13562/13.10.2017 SUPLIMENTARE VALOARE 16.091.723,22 LEI </t>
  </si>
  <si>
    <t xml:space="preserve">AA4 12502/24.04.2019 Actualizare de pret conform modificarii salariului minim aplicabil 13.752.756,34 lei </t>
  </si>
  <si>
    <t>OP 1409/01.10.2024</t>
  </si>
  <si>
    <t>OP 1412/30.07.2024  OP 1260/28.08.2024</t>
  </si>
  <si>
    <t>OP 1292/29.08.2024   OP 1291/29.08.2024</t>
  </si>
  <si>
    <t>DNS BIROTICA</t>
  </si>
  <si>
    <t>OP 1417/01.10.2024</t>
  </si>
  <si>
    <t>OP 1420/01.10.2024</t>
  </si>
  <si>
    <r>
      <t xml:space="preserve">Servicii privind proiectarea, asistenta tehnica din partea proiectantului si Executia lucrarilor pt realizarea obiectivului de investitii: </t>
    </r>
    <r>
      <rPr>
        <i/>
        <sz val="12"/>
        <rFont val="Times New Roman"/>
        <family val="1"/>
      </rPr>
      <t>Modificari interioare si exterioare, extindere, reabilitare si modernizare "Casa Doru"-Spitalul Clinic de Boli Infectioase si Tropicale "Dr.Victor Babes"</t>
    </r>
  </si>
  <si>
    <t>OP 1237/23.08.2024   OP 1312/04.09.2024</t>
  </si>
  <si>
    <t>OP 1218/22.08.2024  OP  1294/30.08.2024</t>
  </si>
  <si>
    <t>AA2-326/30.10.2024 LA CTR 31851 Prelungire durata contract 23.11.2024-23.11.2025</t>
  </si>
  <si>
    <t>OP 1931/23.12.2024</t>
  </si>
  <si>
    <t>01.01.2025</t>
  </si>
  <si>
    <t>EXTREME ENGINEERING</t>
  </si>
  <si>
    <t>AA4-136-04.09.24 la ctr.26988-13.10.22 Modificare clauza, ajustare formula de calcul</t>
  </si>
  <si>
    <t>OP 1887/23.12.2024</t>
  </si>
  <si>
    <t>OP 1888/23.12.2024</t>
  </si>
  <si>
    <t>AA5_327_30.10.2024 la CTR. 26988_30.10.2024 Prelungire valabilitate ctr. 31.12.2024-23.11.2025</t>
  </si>
  <si>
    <t>AA4_344_20.12.24 la CTR.31712 Prelungire durata contract pana la 30.06.2025; Se modifica art. 7 pct. 7.1 din Contractul de lucrari prin includerea, in documentele aferente contractului si a listelor ce se constituie in anexa la prezentul act aditional; suplimentare valoare contract cu 1.436.101,95 lei; Modificare art. 10 prin introducerea punctului 8, care prevede: Achizitiorul este obligat sa raspunda solicitarilor de clarificari de natura tehnica, formulate de executant ca urmare a emiterii dispozitiilor de santier, in termen de maxim 5 zile lucratoare, de la data transmiterii acestora de catre executant; Modificare art. 11 prin introducerea art. 5: executantul nu este raspunzator pentru exeutarea cu intarziere a obligatiilor asumate prin contract, daca intarzierea nu ii este imputabila; Modificare art. 12.1: Se majoreaza garantia de buna executie, cu suma de 36.204.25 lei (de la 206.530.20 lei la 242.734.45 lei)</t>
  </si>
  <si>
    <t>AA1_258_03.10.24 la CTR. 4014 Modificare "art. 2 Definitii lit. k subcontractant"</t>
  </si>
  <si>
    <t>AA2_532_23.12.24 la CTR. 4014 Suplimentare Pret cu 3.588.361.27 lei fara tva (4.270.149,91 lei cu tva) si Se prelungeste termenul de valabilitate al contractlui cu 4 luni pana la 15.06.2025</t>
  </si>
  <si>
    <t>AA1_533_23.12.24 la ACORD 7099 Suplimentare Pret cu 644.139.01 lei fara tva ( 766.525,41 lei cu tva) si Se prelungeste termenul de elaborare a proiectului tehnic si de transmitere catre beneficiar cu 6 luni (de la 3 luni la 9 luni)</t>
  </si>
  <si>
    <t>AA3_488 la S5/11048/16.05.24-AC.8294/04.04.23 MODIFICARI VALORI LUCRARI SPITAL OBREGIA 5.112.958,73 lei, CANTACUZINO 5.436.586,31 lei, MODIFICARI VALORI LUCRARI SEDII 195.953,31 lei</t>
  </si>
  <si>
    <t>OP 1762/29.11.2024</t>
  </si>
  <si>
    <t>OP 1932/23.12.2024</t>
  </si>
  <si>
    <t>OP 1933/23.12.2024</t>
  </si>
  <si>
    <t>AA4_521_20.12.24_ la S5/11048/16.05.24-AC.8294/04.04.23 Prelungire durata contract pana la 30.04.2025</t>
  </si>
  <si>
    <t>OP 1731/25.11.2024</t>
  </si>
  <si>
    <t>OP 1732/25.11.2024</t>
  </si>
  <si>
    <t>AA2_522_20.12.24_S6/12/06.06.2024- la AC.8294/04.04.2023 Prelungire durata contract-Executie lucrari de reparatii la Spitalul Clinic de Boli Cronice Sf.luca 01.01.2025-30.04.2025</t>
  </si>
  <si>
    <t>AA1_523_20.12.24_S7_117_29.08.24 la AC.8294/04.04.2023 Prelungire durata contract -Executie lucrari de reparatii la Spitalul Clinic Nicolae Malaxa 01.01.2025-30.04.2025</t>
  </si>
  <si>
    <t>VEOLIA ROMANIA SOLUTII INTEGRATE</t>
  </si>
  <si>
    <t>Proiectare si executie servicii pt "Ambulatoriu Spitalul Clinic de Boli Infectioase si Tropicale Dr.Victor Babes"</t>
  </si>
  <si>
    <t>177/19.09.2024</t>
  </si>
  <si>
    <t>25.09.2024</t>
  </si>
  <si>
    <t>OP 1470/15.10.2024</t>
  </si>
  <si>
    <t>OP 1471/13.10.2024</t>
  </si>
  <si>
    <t>OP 1640/22.11.2024</t>
  </si>
  <si>
    <t>OP 1885/23.12.2024</t>
  </si>
  <si>
    <t>OP 1927/23.12.2024</t>
  </si>
  <si>
    <t>OP 1050/16.05.2024</t>
  </si>
  <si>
    <t>OP 1051/16.05.2024</t>
  </si>
  <si>
    <t>14.11.2024</t>
  </si>
  <si>
    <t>S3_14.11.24.24 la A.C 26879/06.11.23</t>
  </si>
  <si>
    <t>Etichete dublu adezive 576 role*15,90ron (fara TVA)</t>
  </si>
  <si>
    <t>AA12 la CTR.2748/14.05.2012 PRELUNGIRE VALABILITATE CONTRACT 01.01.2025-30.06.2025</t>
  </si>
  <si>
    <t>AA10_524-20.12.2024 la CTR.26176_24.09.2019  PRELUNGIRE VALABILITATE 01.01.2025-30.06.2025</t>
  </si>
  <si>
    <t>OP 1644/22.11.2024</t>
  </si>
  <si>
    <t>OP 1895/23.12.2024</t>
  </si>
  <si>
    <t>S6_475_12.12.2024 la AC.9486</t>
  </si>
  <si>
    <t>Servicii de mentenanta preventiva, predictiva si corectiva pentru echipamentele, utilajele si dotarile aflate in exploatare in Corpurile B1 si C+D ale Spitalului clinic de Ortopedie, Traumatologie si TBC Osteoarticular "Foisor": piese 78.493,90 lei fara tva* 3 luni; mentenante 159.436,40 lei fara tva*3 luni</t>
  </si>
  <si>
    <t>31.03.2025</t>
  </si>
  <si>
    <t>AA1_553_30.12.24 LA CTR. 139 Prelungire valabilitate contract 01.01.2025-30.06.2025</t>
  </si>
  <si>
    <t xml:space="preserve">AA4_36481_29.12.2021 la CTR.26176_24.09.2019 Valoare 703.428,92 lei AA4 36481/29.12.2021 Ajustare pret contract conform OUG 15/2021 </t>
  </si>
  <si>
    <t xml:space="preserve">AA6 17691/28.06.2022 Renuntare Ajustare pret contract conform OUG 15/2021 (-493.036,05 lei ajustat 1.592.468,71 lei valoare de ajustare 1.099.432,66 lei)  </t>
  </si>
  <si>
    <t>OP 1290/29.08.2024      OP 1743/28.11.2024</t>
  </si>
  <si>
    <t>OP 1544/18.10.2024       OP 1545/18.10.2024</t>
  </si>
  <si>
    <t xml:space="preserve">OP 1701/25.11.2024  OP 1700/25.11.2024 </t>
  </si>
  <si>
    <t>OP 1844/17.12.2024      OP 1843/17.12.2024</t>
  </si>
  <si>
    <t>OP 1939/23.12.2024</t>
  </si>
  <si>
    <t>OP 998/30.04.2024</t>
  </si>
  <si>
    <t>OP 412/29.01.2025</t>
  </si>
  <si>
    <t>30.04.2025</t>
  </si>
  <si>
    <t>AA1_551_30.12.2024 LA CTR.140 Prelungire valabilitate contract 01.01.2025-30.06.2025</t>
  </si>
  <si>
    <t>17.02.2025</t>
  </si>
  <si>
    <t>ESS SRL</t>
  </si>
  <si>
    <t>Servicii gazduire si suport tehnic sistem MEDSCHOOL</t>
  </si>
  <si>
    <t>16/17.02.2025</t>
  </si>
  <si>
    <t>OP 766/28.03.2025</t>
  </si>
  <si>
    <t>OP 431/30.01.2025</t>
  </si>
  <si>
    <t>OP 430/30.01.2025</t>
  </si>
  <si>
    <t>OP 590/26.02.2025</t>
  </si>
  <si>
    <t>OP 590/27.02.2025</t>
  </si>
  <si>
    <t>OP 778/31.03.2025</t>
  </si>
  <si>
    <t>OP 591/26.02.2025</t>
  </si>
  <si>
    <t>OP 429/30.01.2025</t>
  </si>
  <si>
    <t>OP 607/26.02.2025</t>
  </si>
  <si>
    <t>OP 428/30.01.2025</t>
  </si>
  <si>
    <t>24.09.2025</t>
  </si>
  <si>
    <t>OP 377/29.01.2025</t>
  </si>
  <si>
    <t>OP 378/29.01.2025</t>
  </si>
  <si>
    <t>OP 620/26.02.2025</t>
  </si>
  <si>
    <t>OP 619/26.02.2025</t>
  </si>
  <si>
    <t>OP 700/24.03.2025</t>
  </si>
  <si>
    <t xml:space="preserve"> Executare LUCRARI aferente obiectivului de investitii - CONSTRUIRE AMBULATORIU SPITAL DE BOLI INFECTIOASE SI TROPICALE VICTOR BABES. </t>
  </si>
  <si>
    <t>S7_45_01.04.2025 la A.C. 9486/20.04.2023</t>
  </si>
  <si>
    <t>01.04.2025</t>
  </si>
  <si>
    <t>Servicii de mentenanta preventiva, predictiva si corectiva pentru echipamentele, utilajele si dotarile aflate in exploatare in Corpurile B1 si C+D ale Spitalului clinic de Ortopedie, Traumatologie si TBC Osteoarticular "Foisor": piese 78.493,90 lei fara tva* 1 luna; mentenante 159.436,40 lei fara tva</t>
  </si>
  <si>
    <t>AA6_42_25.03.2025 la CTR. 26988_13.10.2022 Suplimentare valoare contract cu suma de 148.113,30 lei</t>
  </si>
  <si>
    <t>30.06.2025</t>
  </si>
  <si>
    <t>03.06.2025</t>
  </si>
  <si>
    <t>OP 1893/23.12.2024</t>
  </si>
  <si>
    <t>01.05.2025</t>
  </si>
  <si>
    <t xml:space="preserve">Servicii de supervizare lucrari si asistenta tehnica prin diriginti de santier pentru lucrari de reparatii curente la imobilele aflate in administrarea ASSMB 8 luni*19.680 lei/luna fara TVA </t>
  </si>
  <si>
    <t>106/30.04.2025</t>
  </si>
  <si>
    <t>OP 1263/23.06.2025</t>
  </si>
  <si>
    <t>07.05.2025</t>
  </si>
  <si>
    <t xml:space="preserve">Servicii de paza si protectie a bunurilor si persoanelor si Servicii de mentenenta a sistemelor de supraveghere video, alarma la efractie, control acces cu personal atestat, pentru obiectivele ASSMB (Sf. Ecaterina- 1 post/24 h, Dimitrie Cantemir- 1 post/24 h, Ion Mihalache- 2 posturi/24h, Sos. Panduri- 2 posturi/24 h).                       Servicii de paza si protectie: 35280*24.88 lei/ora; Servicii de mentenata a sistemelor 8 luni*500 lei/luna    </t>
  </si>
  <si>
    <t>112/07.05.2025</t>
  </si>
  <si>
    <t>OP 1256/23.06.2025</t>
  </si>
  <si>
    <t>OP 1204/19.06.2025</t>
  </si>
  <si>
    <t>OP 1255/23.06.2025</t>
  </si>
  <si>
    <t>AA2_150_13.06.25 LA CTR. 139 Prelungire valabilitate contract 01.07.2025-31.12.2025</t>
  </si>
  <si>
    <t>AA2_144_02.06.2025 la CTR. 140 Prelungire valabilitate contract 01.07.2025-31.12.2025</t>
  </si>
  <si>
    <t>OP 844/16.04.2025</t>
  </si>
  <si>
    <t>OP 1117/19.05.2025</t>
  </si>
  <si>
    <t>OP 1264/23.06.2025</t>
  </si>
  <si>
    <t xml:space="preserve">ACORD CADRU </t>
  </si>
  <si>
    <t>09.04.2025</t>
  </si>
  <si>
    <t xml:space="preserve">LOT 3, Servicii de curatenie interioara, exterioara, intretinere spatii asfaltate/neinierbite si spatii verzi cu degajare deseuri menajere si vegetale 5lei fara tva/mp, cantitate minica acord 50.000 mp si maxim 222.000 mp </t>
  </si>
  <si>
    <t>S1_145_03.06.25 LA A.C 54</t>
  </si>
  <si>
    <t>Servicii de curatenie interioara, exterioara, intretinere spatii asfaltate/neinierbate si spatii verzi cu degajare deseuri menajere si vegetale 2500 mp</t>
  </si>
  <si>
    <t>Servicii de administrare, mentenanta si asistenta tehnica IT pentru website-ul ww.assmb.ro</t>
  </si>
  <si>
    <t>IUNA SAFETY</t>
  </si>
  <si>
    <t xml:space="preserve">Servicii in domeniul securitatii si sanatatii in munca si Servicii in domeniul apararii impotriva incendiilor si protectiei civile - Situatii de urgenta in conformitate cu obligatiile asumate prin prezentul contract 1442 pers*3.5 lei/luna*8 luni=40.376 lei/1442 pers*3.5lei/luna*8luni=40.376 lei </t>
  </si>
  <si>
    <t>54/09.04.2025</t>
  </si>
  <si>
    <t>08.04.2027</t>
  </si>
  <si>
    <t>91/17.04.2025</t>
  </si>
  <si>
    <t>99/23.04.2025</t>
  </si>
  <si>
    <t>01.08.2025</t>
  </si>
  <si>
    <t>RO-VERDE LANDSCAPING</t>
  </si>
  <si>
    <t>ASOC. GARDEN CENTER GROUP (lider de asociere), RO-VERDE LANDSCAPING</t>
  </si>
  <si>
    <t>Servicii de inchiriere si intretinere servere cu spatii de stocare pentru e-mail-uri si domenii, pentru website-ul www.assmb.ro              8 luni*5.600 lei/luna</t>
  </si>
  <si>
    <t xml:space="preserve">Servicii de mentenanta pentru instalatiile aferente celor trei imobile in care isi desfasoara activitatea angajatii ASSMB, Sf. Ecaterina, Dimitrie Cantemir, Ion Mihalache                      8 luni*11.600 lei fara tva/luna          </t>
  </si>
  <si>
    <t>INTRGRAT IT</t>
  </si>
  <si>
    <t>Servicii de mentenanta IT hardware, software si retea interna pentru echipamentele din dotarea ASSMB, la sediile urmatoare: Sfanta Ecaterina, Dimitrie Cantemir, Ion Mihalache (8 luni x 17.000 lei/luna fara TVA</t>
  </si>
  <si>
    <t>104/29.04.2025</t>
  </si>
  <si>
    <t>87/17.04.2025</t>
  </si>
  <si>
    <t>92/17.04.2025</t>
  </si>
  <si>
    <t>OP 1257/23.06.2025</t>
  </si>
  <si>
    <t>OP 1302/26.06.2025</t>
  </si>
  <si>
    <t>OP 1232/23.06.2025</t>
  </si>
  <si>
    <t>OP 1227/23.06.2025</t>
  </si>
  <si>
    <t>OP 1238/23.06.2025</t>
  </si>
  <si>
    <t>Servicii de  depozitare documente arhiva 5.000 cut*8 luni*1 leu/cutie</t>
  </si>
  <si>
    <t xml:space="preserve">Servicii de back-up pentru serverele din sediul ASSMB:        Sfanta Ecaterina        8 buc*5000 lei fara TVA; Dimitrie Cantemir  8 buc*5000 lei fara TVA; Ion Mihalache 8 buc*5000 lei fara TVA; </t>
  </si>
  <si>
    <t>Servicii de consultanta, supervizare lucrari si asistenta tehnica prin diriginti de santier pentru obiectivul de investitii ¨Construire Ambulatoriu Spital de Boli Infectioase si Tropicale Dr. Victor Babes¨</t>
  </si>
  <si>
    <t xml:space="preserve">Asistenta software abonament pt aplicatia PROSal (Serviciul salarizare) - 8 luni - 3.400 lei/luna fara TVA= 4.046,00 lei cu tva/luna. </t>
  </si>
  <si>
    <t>CMI DR.ANTON CONSTANTA</t>
  </si>
  <si>
    <t>Servicii de livrare si analiza a testelor pt.controlul biologic al sterilizarii la autoclava si plasma (Geobaccilus stearothermopophilus) - 1264*25ron pt cabinetele stomatologice din unitatile de invatamant din Bucuresti aflate in subordinea ASSMB</t>
  </si>
  <si>
    <t>Program informatic de gestiune pentru aplicatia Buget Manager (module: achizitii, contracte, comenzi, contabilitate, gestiune ) cu asistenta tehnica si mentenanta pe 8 luni (MAI-decembrie) x 3.600lei/luna fara TVA fara TVA=34.272,00 LEI CU TVA</t>
  </si>
  <si>
    <t>28.05.2025</t>
  </si>
  <si>
    <t>Servicii pentru elaborarea DTE faza " Studiu de fezabilitate modernizare si extindere Spital Sf. Luca in vederea imbunatatirii serviciilor de ingrijiri paliative"</t>
  </si>
  <si>
    <t>05.06.2025</t>
  </si>
  <si>
    <t>TECHMEDIA ELECTRONICS</t>
  </si>
  <si>
    <t>Servicii de expertiza tehnica la risc seismic pentru Pavilionul K din Spitalul Clinic Colentina</t>
  </si>
  <si>
    <t>MEDIMPACT SRL</t>
  </si>
  <si>
    <t>prestarea serviciilor de medicina muncii, atat pentru personalul contractual al Achizitorului cat si pentru personalul medical care isi desfasoara activitatea in cabinetele de asistenta medicala si de medicina dentara din unitatile de invatamant public din Mun.BUC.NEPLATITOR DE TVA</t>
  </si>
  <si>
    <t>98/23.04.2025</t>
  </si>
  <si>
    <t>96/23.04.2025</t>
  </si>
  <si>
    <t>108/30.04.2025</t>
  </si>
  <si>
    <t>94/17.04.2025</t>
  </si>
  <si>
    <t>102/29.04.2025</t>
  </si>
  <si>
    <t>97/23.04.2025</t>
  </si>
  <si>
    <t>137/28.05.2025</t>
  </si>
  <si>
    <t>146/05.06.2025</t>
  </si>
  <si>
    <t>172/25.06.2025</t>
  </si>
  <si>
    <t>05.05.2025</t>
  </si>
  <si>
    <t>14.07.2025</t>
  </si>
  <si>
    <t>28.11.2025</t>
  </si>
  <si>
    <t>04.08.2025</t>
  </si>
  <si>
    <t>OP 1214/23.06.2025</t>
  </si>
  <si>
    <t>OP 1240/23.06.2025</t>
  </si>
  <si>
    <t>OP 1228/23.06.2025</t>
  </si>
  <si>
    <t>ANUNT DE PUBLICITATE</t>
  </si>
  <si>
    <t>ORDIN DE SISTARE LUCRARI 9817_11.04.2025 Sistarea lucrarilor de executie ce fac obiectul contractului, incepand cu data de 15.04.2025. Reluarea lucrarilor se va face la o data comunicata ulterior. Mentionam ca durata de executie ramasa este de 2 luni.</t>
  </si>
  <si>
    <t>OP 940/29.04.2025</t>
  </si>
  <si>
    <t>OP 941/29.04.2025</t>
  </si>
  <si>
    <t>OP 808/16.04.2025</t>
  </si>
  <si>
    <t>OP 951/29.04.2025</t>
  </si>
  <si>
    <t>OP 1045/13.05.2025</t>
  </si>
  <si>
    <t>OP 1086/19.05.2025</t>
  </si>
  <si>
    <t>OP 1289/23.06.2025</t>
  </si>
  <si>
    <t>OP 1290/23.06.2025</t>
  </si>
  <si>
    <t>OP 1288/23.06.2025</t>
  </si>
  <si>
    <t>OP 973/30.04.2025</t>
  </si>
  <si>
    <t>OP 1017/13.05.2025</t>
  </si>
  <si>
    <t>OP 972/30.04.2025</t>
  </si>
  <si>
    <t>OP 1022/13.05.2025</t>
  </si>
  <si>
    <t>OP 1023/13.05.2025</t>
  </si>
  <si>
    <t>OP 1018/13.05.2025</t>
  </si>
  <si>
    <t>OP 1019/13.05.2025</t>
  </si>
  <si>
    <t>OP 807/16.04.2025</t>
  </si>
  <si>
    <t>OP 1020/13.05.2025</t>
  </si>
  <si>
    <t>OP 1021/13.05.2025</t>
  </si>
  <si>
    <t xml:space="preserve">S8_171_25.06.25 la AC.8294/04.04.2023 </t>
  </si>
  <si>
    <t>Execuție lucrări de reparații la Spitalul Clinic “Dr. Ion Cantacuzino”; Execuție lucrări de reparații la Spitalul Clinic de Boli Cronice “Sf. Luca”; Execuție lucrări de reparații la Spitalul Clinic de Psihiatrie “Prof. Dr. Alexandru Obregia”; Execuție lucrări de reparații la Spitalul Clinic Filantropia; Execuție lucrări de reparații la Spitalul Clinic Colțea; Execuție lucrări de reparații la imobilele în care își desfășoară activitatea ASSMB; Execuție lucrări de reparații la Spitalul Clinic Colentina</t>
  </si>
  <si>
    <t>25.06.2025</t>
  </si>
  <si>
    <t>17.06.2025</t>
  </si>
  <si>
    <t>F&amp;F ENERGY SOLUTIONS</t>
  </si>
  <si>
    <t>Lucrari de amenajari instalatii electrice la Spitalul clinic Colentina ( Pavilion C ( fost STB)) Ambulatoriu</t>
  </si>
  <si>
    <t>159/17.06.2025</t>
  </si>
  <si>
    <t>17.10.2025</t>
  </si>
  <si>
    <t>OP 572/26.02.2025</t>
  </si>
  <si>
    <t>OP 580/26.02.2025</t>
  </si>
  <si>
    <t>OP 1321/27.06.2025</t>
  </si>
  <si>
    <t>OP 1320/27.06.2025</t>
  </si>
  <si>
    <t>ENDRESS ZENESSIS GROUP</t>
  </si>
  <si>
    <t>Furnizare, instalare si punerea in funstiune - UPS de mare capacitate 1 buc pentru Pavilionul K - Spitalul Clinic Colentina Bucuresti</t>
  </si>
  <si>
    <t>138/30.05.2025</t>
  </si>
  <si>
    <t>09.10.2025</t>
  </si>
  <si>
    <t>13.08.2025</t>
  </si>
  <si>
    <t>04.06.2025</t>
  </si>
  <si>
    <t>03.10.2025</t>
  </si>
  <si>
    <t>AA5_174_27.06.25 la CTR. 31712 Prelungire durata contract pana la 30.09.2025</t>
  </si>
  <si>
    <t>AA. 13 la CTR.2748/14.05.2012 PRELUNGIRE VALABILITATE CONTRACT 01.07.2025-30.09.2025</t>
  </si>
  <si>
    <t>AA. 11_161-19.06.2025 la CTR.26176_24.09.2019 PRELUNGIRE VALABILITATE 01.07.2025-30.09.2025</t>
  </si>
  <si>
    <t>AA2_153_16.06.2025 la A.C.9486_20.04.2023 SUPLIMENTARE VALOARE ACORD CADRU cu 630,050.26 lei</t>
  </si>
  <si>
    <t>OP 701/24.03.2025</t>
  </si>
  <si>
    <t>OP 838/16.04.2025</t>
  </si>
  <si>
    <t>OP 1156/30.05.2025</t>
  </si>
  <si>
    <t>OP 1308/26.06.2025</t>
  </si>
  <si>
    <t>OP 1307/26.06.2025</t>
  </si>
  <si>
    <t>OP 1243/23.06.2025</t>
  </si>
  <si>
    <t>OP 1244/23.06.2025</t>
  </si>
  <si>
    <t>S8_107_30.04.2025 la A.C. 9486/20.04.2023</t>
  </si>
  <si>
    <t>Servicii de mentenanta preventiva, predictiva si corectiva pentru echipamentele, utilajele si dotarile aflate in exploatare in Corpurile B1 si C+D ale Spitalului clinic de Ortopedie, Traumatologie si TBC Osteoarticular "Foisor": piese 78.493,90 lei fara tva* 6 luni; mentenante 159.436,40 lei fara tva * 6 luni</t>
  </si>
  <si>
    <t>30.10.2025</t>
  </si>
  <si>
    <t>HALMADENT</t>
  </si>
  <si>
    <t>OP 1304/26.06.2025</t>
  </si>
  <si>
    <t>OP 1237/23.06.2025</t>
  </si>
  <si>
    <t>OP 946/29.04.2025</t>
  </si>
  <si>
    <t>195/21.07.2025</t>
  </si>
  <si>
    <t>Servicii de colectare, prelucrare, centralizare si validare a situatiilor financiare lunare, trimestriale si anuale, Bugetului de Venituri si Cheltuieli atat pentru activitatea proprie cat si pentru unitatile sanitare subordonate si prelucrarea facturii electronice in relatia B2B (raportare/facturare) si a facturii electronice in relatia B2C (raportare) pentru activitatea ASSMB</t>
  </si>
  <si>
    <t>21.07.2025</t>
  </si>
  <si>
    <t>20.07.2027</t>
  </si>
  <si>
    <t>NEGOCIERE FARA PUBLICARE PREALABILA A UNUI ANUNT DE PARTICIPARE</t>
  </si>
  <si>
    <t>OP 1830/25.09.2025</t>
  </si>
  <si>
    <t>S1_227_01.08.25 la AC 195_21.07.25</t>
  </si>
  <si>
    <t>OP 1875/25.09.2025</t>
  </si>
  <si>
    <t>AA1_90_17.04.2025 la CTR. 8390_12.04.2025</t>
  </si>
  <si>
    <t>OP 1593/25.07.2025</t>
  </si>
  <si>
    <t>OP 1684/19.08.2025</t>
  </si>
  <si>
    <t>AA1_308_28.08.25 la CTR. 106 Majorare cota tva, de la 19% la 21% valoare: 1.968 lei</t>
  </si>
  <si>
    <t>OP 1891/29.09.2025</t>
  </si>
  <si>
    <t>OP 1629/31.07.2025</t>
  </si>
  <si>
    <t>OP 1327/01.07.2025</t>
  </si>
  <si>
    <t>OP 1613/28.07.2025</t>
  </si>
  <si>
    <t>AA1_310_28.08.2025 LA CTR.112_07.05.2025 Majorare cota tva, de la 19% la 21% Valoare: 11.514.7</t>
  </si>
  <si>
    <t>OP 1410/11.07.2025</t>
  </si>
  <si>
    <t>OP 1612/28.07.2025</t>
  </si>
  <si>
    <t>OP 1746/02.09.2025</t>
  </si>
  <si>
    <t>OP 1693/22.08.2025</t>
  </si>
  <si>
    <t>OP  1707/27.08.2025</t>
  </si>
  <si>
    <t>OP 1751/05.09.2025</t>
  </si>
  <si>
    <t>OP 1716/27.08.2025</t>
  </si>
  <si>
    <t>OP 1685/19.08.2025</t>
  </si>
  <si>
    <t>OP 1831/25.09.2025</t>
  </si>
  <si>
    <t>OP 1778/11.09.2025</t>
  </si>
  <si>
    <t>OP 1782/16.09.2025</t>
  </si>
  <si>
    <t>OP 1787/22.09.2025</t>
  </si>
  <si>
    <t>OP 1847/25.09.2025</t>
  </si>
  <si>
    <t>OP 1844/25.09.2025</t>
  </si>
  <si>
    <t>OP 1888/26.09.2025</t>
  </si>
  <si>
    <t>AA1_330_28.08.2025 LA CTR.16_17.02.2025 Majorare cota tva, de la 19% la 21% Valoare: 350 lei</t>
  </si>
  <si>
    <t>OP 1614/28.07.2025</t>
  </si>
  <si>
    <t>OP 1669/19.08.2025</t>
  </si>
  <si>
    <t>OP 1837/25.09.2025</t>
  </si>
  <si>
    <t>AA1_332_28.08.25 LA_A.C.54_09.04.25 Majorare cota tva, de la 19% la 21% Valoare: 21.945.80 lei</t>
  </si>
  <si>
    <t>OP 1839/25.09.2025</t>
  </si>
  <si>
    <t>AA1_228 LA S1 145 Prelungire durata contractuala 04.08.2025-02.09.2025 si suplimentare valoare TVA de la 19% la 21% Valoare: 250 lei</t>
  </si>
  <si>
    <t>OP 1617/28.07.2025</t>
  </si>
  <si>
    <t>OP 1842/25.09.2025</t>
  </si>
  <si>
    <t>AA1_179_07.07.25 la CTR.91Servicii de administrare, mentenanta si asistenta tehnica IT pentru website-ul ww.assmb.ro, Recuperare Oncologica, proiect Fiv 3 si proiect Testare Babes Papanicolu</t>
  </si>
  <si>
    <t>AA2_333_28.08.2025 la CTR. 91 Majorare cota tva, de la 19% la 21% Valoare: 440 lei</t>
  </si>
  <si>
    <t>OP 1553/23.07.2025</t>
  </si>
  <si>
    <t>OP 1673/19.08.2025</t>
  </si>
  <si>
    <t>OP 1849/25.09.2025</t>
  </si>
  <si>
    <t>OP 1616/28.07.2025</t>
  </si>
  <si>
    <t>OP 1843/25.09.2025</t>
  </si>
  <si>
    <t>AA1_335_28.08.2025 la CTR.104 Majorare cota tva, de la 19% la 21% Valoare: 560 lei</t>
  </si>
  <si>
    <t>AA1_336_28.08.25 LA CTR.87_28.08.25 Majorare cota tva, de la 19% la 21% Valoare: 1.160 lei</t>
  </si>
  <si>
    <t>OP 1556/23.07.2025</t>
  </si>
  <si>
    <t>OP 1846/25.09.2025</t>
  </si>
  <si>
    <t>OP 1676/19.08.2025</t>
  </si>
  <si>
    <t>OP 1672/19.08.2025</t>
  </si>
  <si>
    <t>AA1_337_28.08.25 la CTR. 92 Majorare cota tva, de la 19% la 21%  Valoare: 1.700 lei</t>
  </si>
  <si>
    <t>OP 1409/17.07.2025</t>
  </si>
  <si>
    <t>OP 1690/20.08.2025</t>
  </si>
  <si>
    <t>OP 1811/23.09.2025</t>
  </si>
  <si>
    <t>OP 1677/19.08.2025</t>
  </si>
  <si>
    <t>OP 1841/25.09.2025</t>
  </si>
  <si>
    <t>AA1_341_28.08.25  la CTR. 96 Majorare cota tva, de la 19% la 21% Valoare: 1.500 lei</t>
  </si>
  <si>
    <t>AA1_173_27.06.2025 la CTR.108_30.04.2025 Prelungire valabilitate 01.07.2025-30.09.2025</t>
  </si>
  <si>
    <t>AA2_342_28.08.2025 la CTR.108_30.04.25 Majorare cota tva, de la 19% la 21% Valoare: 1.439.10 lei</t>
  </si>
  <si>
    <t>OP 1546/23.07.2025</t>
  </si>
  <si>
    <t>OP 1678/19.08.2025</t>
  </si>
  <si>
    <t>OP 1833/25.09.2025</t>
  </si>
  <si>
    <t>AA1_343_28.08.2025 LA CTR.94_17.04.2025 Majorare cota tva, de la 19% la 21% Valoare 340 lei</t>
  </si>
  <si>
    <t>OP 1701/26.08.2025</t>
  </si>
  <si>
    <t>OP 1555/23.07.2025</t>
  </si>
  <si>
    <t>OP 1686/19.08.2025</t>
  </si>
  <si>
    <t>OP 1836/25.09.2025</t>
  </si>
  <si>
    <t>OP 1702/26.08.2025</t>
  </si>
  <si>
    <t>ECONATURALIA</t>
  </si>
  <si>
    <t>Servicii de toaletare, intretinere,formare si regenerare arbori si arbusti, Servicii de defrisare arbori si arbusti si Servicii de extragere cioate si radacini arbori si arbusti, cu evacuare masa lemnoasa</t>
  </si>
  <si>
    <t>S1_185_09.07.25 LA A.C 176</t>
  </si>
  <si>
    <t>176/30.06.2025</t>
  </si>
  <si>
    <t>29.06.2027</t>
  </si>
  <si>
    <t>06.09.2025</t>
  </si>
  <si>
    <t>AA1_303_28.08.25 LA A.C 176 Majorare cota tva, de la 19% la 21% Valoare: 56.348.32 lei</t>
  </si>
  <si>
    <t>PEISAGISTICA SHRI GARDEN</t>
  </si>
  <si>
    <t xml:space="preserve">Servicii de plantare arbori in compensare </t>
  </si>
  <si>
    <t>175/30.06.2025</t>
  </si>
  <si>
    <t>05.08.2025</t>
  </si>
  <si>
    <t>MAXIM SILVER CONSTRUCT</t>
  </si>
  <si>
    <t>Servicii de elaborare a documentatiei tehnico-economica faza DALI, pt. reabilitarea energetica si consolidarea corpului C9 din cadrul spitalului "Prof. Dr. Alexandru Obregia"</t>
  </si>
  <si>
    <t>30 zile de la data emiterii ordinului de incepere a prestarii serviciilor</t>
  </si>
  <si>
    <t>233/05.08.2025</t>
  </si>
  <si>
    <t>AA1_372_10.09.25 LA ctr. 233 Prelungire termen de valabilitate cu 90 zile pentru prestarea serviciilor (14.12.2025)</t>
  </si>
  <si>
    <t>08.08.2025</t>
  </si>
  <si>
    <t>Servicii de consultanta lucrari si asistenta tehnica prin diriginti de santier pentru obiectivul de investitii  Banca de tesuturi-Spitalul Clinic Colentina</t>
  </si>
  <si>
    <t>Servicii de reparare si intretinere a aparaturii medicale pentru cabinetele de medicina stomatologicadin unitatile de invatamant public din Bucuresti aflate in subordinea ASSMB 158 cabinete *2 trimestre*200/cabinet fara tva</t>
  </si>
  <si>
    <t>246/08.08.2025</t>
  </si>
  <si>
    <t>229/04.08.2025</t>
  </si>
  <si>
    <t>pana la receptia la terminarea lucrarilor</t>
  </si>
  <si>
    <t>SISTEMATIC PROIECT</t>
  </si>
  <si>
    <t>Servicii de proiectare avand ca obiect elaborarea documentatiilor tehnico-economice faza studiu de fezabilitate cu elemente de DALI Pavilionul G Spitalul Clinic Colentina</t>
  </si>
  <si>
    <t>247/11.08.2025</t>
  </si>
  <si>
    <t>12.08.2025</t>
  </si>
  <si>
    <t>19.08.2025</t>
  </si>
  <si>
    <t>Servicii de consultanta, lucrari si asistenta tehnica prin diriginti de santier pentru obiectivul de investitii: Modificari interioare si exterioare, extindere , reabilitare si modernizare Pavilion - "Casa Doru" - Spitalul Clinic de Boli Infectioase si Tropicale " Dr. V. Babes"</t>
  </si>
  <si>
    <t>STERILECO</t>
  </si>
  <si>
    <t>Servicii de colectare, transport, procesare si eliminare finala a deseurilor rezultate din activitati medicale 81.600 colectari*23.50 lei fara TVA/colectare</t>
  </si>
  <si>
    <t>S1_442_25.09.25 LA AC288</t>
  </si>
  <si>
    <t>25.09.2025</t>
  </si>
  <si>
    <t>Servicii de colectare, transport, procesare si eliminare finala a deseurilor rezultate din activitati medicale 13.600 colectari *23.50 lei fara tva/colectare</t>
  </si>
  <si>
    <t>262/19.08.2025</t>
  </si>
  <si>
    <t>288/27.08.2025</t>
  </si>
  <si>
    <t>01.09.2025</t>
  </si>
  <si>
    <t>31.08.2027</t>
  </si>
  <si>
    <t>30.11.2025</t>
  </si>
  <si>
    <t>Subcontracttant: VITALIA SALUCRITATE PRAHOVA</t>
  </si>
  <si>
    <t>AA7_326 la CTR. 26988_13.10.2022 Majorare cota tva, de la 19% la 21% Valoare: 55.426.78 lei</t>
  </si>
  <si>
    <t>OP 1311/27.06.2025</t>
  </si>
  <si>
    <t>OP 1312/27.06.2025</t>
  </si>
  <si>
    <t>OP 1880/25.09.2025</t>
  </si>
  <si>
    <t>OP 1884/25.09.2025</t>
  </si>
  <si>
    <t>OP 1313/27.06.2025</t>
  </si>
  <si>
    <t>OP 1314/27.06.2025</t>
  </si>
  <si>
    <t>OP 1610/28.07.2025</t>
  </si>
  <si>
    <t>OP 1879/25.09.2025</t>
  </si>
  <si>
    <t>OP 1878/25.09.2025</t>
  </si>
  <si>
    <t>AA3_67_16.04.2025 la CTR. 4014 Prelungire durata valabilitate Ctr. 4014 pana la 31.12.2025</t>
  </si>
  <si>
    <t>ORDIN DE RELUARE LUCRARI Reluare lucrarilor la obiectiv incepand cu data de 21.07.2025</t>
  </si>
  <si>
    <t>OP 1723/28.08.2025</t>
  </si>
  <si>
    <t>OP 1793/22.09.2025</t>
  </si>
  <si>
    <t>OP 1722/28.08.2025</t>
  </si>
  <si>
    <t>OP 1319/27.06.2025</t>
  </si>
  <si>
    <t>OP 1322/27.06.2025</t>
  </si>
  <si>
    <t>OP 1592/25.07.2025</t>
  </si>
  <si>
    <t>OP 1664/19.08.2025</t>
  </si>
  <si>
    <t>OP 1792/22.09.2025</t>
  </si>
  <si>
    <t>AA2_360_02.09.25 la CTR.19306 Modificare lider de asociere (Alpha Project)</t>
  </si>
  <si>
    <t>AA1_322_28.08.25 la ACORD 161 Majorare cota tva, de la 19% la 21% Valoare: 1.049.609.74 lei</t>
  </si>
  <si>
    <t>AA1_320 LA CTR.159 MAJORARE COTA TVA DE LA 19% LA 21% Valoare: 9.500 lei</t>
  </si>
  <si>
    <t>15.10.2025</t>
  </si>
  <si>
    <t>AA1_28.08.25 la A.C. 26879 Majorare cota tva, de la 19% la 21% Valoare: 338.67 lei</t>
  </si>
  <si>
    <t>S4_09.07.25 la A.C 26879/06.11.23</t>
  </si>
  <si>
    <t>Etichete dublu adezive 406 role*15,90ron (fara TVA)</t>
  </si>
  <si>
    <t>OP 1853/25.09.2025</t>
  </si>
  <si>
    <t>03.07.2025</t>
  </si>
  <si>
    <t>Hartie igienica, role celuloza, 3 straturi,19 metri, 96 grame, PUFINA, DIVERSE AROME 5.496 buc*1.97 lei fara tva/buc; Detergent dezinfectant fara clor cu pulverizator, 750ml, IGIENOL, Mar Verde 30 buc*16 lei fara tva/buc; Solutie detergent de pentru spalat geamuri, pompita, cu amoniac, 750ml, DUAL POWER 30 buc*10.45 lei fara tva/buc; Laveta microfibra, 40 x 40 cm, respecta ORDINUL nr.1.761, albastra 60 buc*3.40 lei fara tva/buc; Rezerva de mop din bumbac, 250grame, albastru IMP 50 buc*5.25 lei fara tva/buc; Sapun lichid cu pompita, igienizant, 500ml diverse Arome, PROMAX 250 buc*6.47 lei fara tva/buc; Servetele prosop pliate hartie, laminate tip V, celuloza, 2 str, 21x25cm, 150 buc, GREEN JUMBO 2.500 pachete*5.50 lei fara tva/pachet; Solutie crema de curatat gresie, faianta, obiecte sanitare, ceramice, 500 ml, CIF 20 buc*8.90 lei fara tva/buc; Detergent solutie universal pardoseli, gresie, faianta, 5 l, ASEVI, Migei Trandafir 20 buc*22.90 lei fara tva/buc</t>
  </si>
  <si>
    <t>Apa oxigenata 3% flacon*200ml 5.664 flacon*2.97 lei fara tva/flacon; Pene interdentare asortate cutie*200 buc 352 cutii*19 lei fara tva/cutie ; Canule pentru aspirarea salivei (unică folosinţă) punga*100 buc 1.934 pungi*11 lei fara tva/punga; Solutie astringenta / hemostatica Flacon 10ml 352 Flacoane*28.90 lei fara tva/flacon; Conuri din gutaperca 416 cutii*10 lei fara tva/cutie; Conuri din hartie 758 cutii*11 lei fara tva/cutie; Bureti cu efect hemostatic 6.526 blistere*7.90 lei fara tva/blister; Lubrifiant pentru turbina si piese de mana flacon*500ml 352 flacoane*44.79 lei fara tva/flacon; Set discuri abrazive asortate cu mandrin cutie*40buc 352 cutii*35 lei fara tva/cutie</t>
  </si>
  <si>
    <t>TZMO ROMANIA</t>
  </si>
  <si>
    <t xml:space="preserve">Manusi de consultatie latex XS 992 cutii*9.50 lei fara tva/cutie; Manusi de consultatie latex S 5.032 cutii*10 lei fara tva/cutie; Manusi de consultatie latex M 3.532 cutii*10 lei fara tva/cutie; Manusi de consultatie latex L 1.062 cutii*10 lei fara tva/cutie; Manusi de consultatie latex XL 106 cutii*9.5 lei fara tva/cutie; Manusi de consultatie nitril XS 474 cutii*7.5 lei fara tva/cutie; Manusi de consultatie nitril S 2.246 cutii*8 lei fara tva/cutie; Manusi de consultatie nitril M 2.316 cutii*8 lei fara tva/cutie; Manusi de consultatie nitril L 846 cutii*8 lei fara tva/cutie; Manusi de consultatie nitril XL 122 cutii*7.5 lei fara tva/cutie; </t>
  </si>
  <si>
    <t>Povidonum iodinatum solutie cutanata 10 % 1.604 fl*17 lei fara tva/flacon</t>
  </si>
  <si>
    <t>Ace atraumatice de unica folosinta pentru seringa Uniject 0.3mm*25mm 260 cutie*100 buc * 32 lei fara tva/cutie; Ace atraumatice de unica folosinta pentru seringa Uniject 0.4mm36/37/38mm 114 cutie*100 buc * 32 lei fara tva/cutie.; Ace de tratament endodontic Reamers 704 cutie*6 buc * 19 lei fara tva/cutie; Ace de tratament endodontic Hedstrom 704 cutie*6 buc * 16 lei fara tva/cutie; Ace de tratament endodontic Lentullo 21mm 570 cutie*4 buc * 22 lei fara tva/cutie; Ace de tratament endodontic Lentullo 25mm 524 cutie*4 buc * 22 lei fara tva/cutie; Ace de tratament endodontic Miller 45mm 308 cutie*12 buc * 20 lei fara tva/cutie; Ace de tratament endodontic Tirre-nerves  1.010 cutie*6 buc * 13 lei fara tva/cutie ; Ace de tratament endodontic Kerr 704 cutie*6 buc * 16 lei fara tva/cutie; Ace irigare endocanaliculara 352 cutie*100 buc * 95 lei fara tva/cutie; Aplicatoare liant pentru compozit 1.098 punga*100 buc * 17 lei fara tva/punga; Benzi abrasive 352 cutie*100 buc * 27 lei fara tva/cutie; Freze diamantate sau din otel (extradure) pentru piesă unghi sferice, nr. 18 3.520 buc * 9.90 lei fara tva/buc; Freze diamantate sau din otel (extradure) pentru piesă unghi sferice, nr. 20 3.080 buc * 9.90 lei fara tva/buc; Freze diamantare sau din otel (extradure) pentru piesă unghi con invers, nr. 18 3.520 buc * 9.90 lei fara tva/buc; Freze diamantate pentru turbina, forma sferica, nr. 14, culoarea albastră 3.520 buc * 6 lei fara tva/buc; Freze diamantate pentru turbina, forma sferica, nr. 16, culoarea albastră 3.520 buc * 6 lei fara tva/buc; Freze diamantate pentru turbina, forma cilindrica cu vârf plat, nr. 14, culoarea albastră 3.520 buc * 6 lei fara tva/bu; Freze diamantate pentru turbina, forma con invers, nr. 14, culoarea verde 3.520 buc * 6 lei fara tva/buc; Freze diamantate pentru turbina, forma con invers, nr. 16, culoarea verde 3.520 buc * 6 lei fara tva/buc; Freze din oţel (extradure) pentru turbină, sferice, nr. 16 3.520 buc * 9.90 lei fara tva/buc; Freze din oţel (extradure) pentru turbină, con invers, nr. 16 3.520 buc * 9.90 lei fara tva/buc;  Freze pentru lustruit diamantate, forma pară, culoare verde 3.520 buc * 6 lei fara tva/buc; Freze pentru lustruit diamantate, forma olivă, culoare albastru 3.520 buc * 6 lei fara tva/buc; Freze pentru lustruit diamantate, forma oliva, culoare verde 3.520 buc * 6 lei fara tva/buc; Kit sigilare 1.050 buc * 84 lei fara tva/buc; Liant pentru materiale compozite 352 flacon*3ml * 180 lei fara tva/flacon; Matrice din celuloid 352 cutie*100 buc * 36 lei fara tva/cutie; Matrice metalica 90 rola - 5m * 28 lei fara tva/rola; Rola hartie imprimanta autoclav 868 buc * 14.50 lei fara tva/buc; Rulouri de vata 704 punga*1000 buc * 30 lei fara tva/punga; Trusa de consultatie de unica folosinta formata din oglinda, sonda, pensa 1.990 buc * 2.50 lei fara tva/buc</t>
  </si>
  <si>
    <t>LUAN VISION</t>
  </si>
  <si>
    <t>Alcool sanitar flacon 500 ml 3.430 fl*2.97 lei fara tva/flacon; Cearsaf de unica folosinta 3.438 role*18.50 lei fara tva/rola</t>
  </si>
  <si>
    <t>PAUL HARTMANN</t>
  </si>
  <si>
    <t xml:space="preserve">Leucoplast (5 cm) 4.740 buc*12 lei fara tva/buc; Plasturi universali cu pansament rezistenti la apa 19.078 cutii* 7.10 lei fara tva/cutie </t>
  </si>
  <si>
    <t>GLOBAL PLAST</t>
  </si>
  <si>
    <t>Pahare de unica folosinta 100 buc/set*9.166 seturi*5.60 lei fara tva/set</t>
  </si>
  <si>
    <t>Anse detartraj pentru aparat de detartraj cu ultrasunete Satelec 162 buc*100 lei fara tva/buc; Anse detartraj pentru aparat de detartraj cu ultrasunete Dmtec 306 buc*65 lei fara tva/buc; Gume de lustruit flacara, culoare alb/roz. 3.520 buc*4 lei fara tva/buc; Gume de lustruit palarie, culoare alb/roz. 3.520 buc*4 lei fara tva/buc; Hartie de articulatie bicolora, forma dreapta, 40 microni - set 12 buc*10 file 352 buc*30 lei fara tva/set</t>
  </si>
  <si>
    <t>CRIO-2</t>
  </si>
  <si>
    <t>Comprese de netesut 5/5 pachet*100 buc 1.524 pachete*1.09 lei fara tva/pachet; Comprese sterile, 10x10cm pachet*5 buc 52.058 pachete*0.53 lei fara tva/pachet ; Bandaj elastic (10x4,5m) 5.284 buc*2.86 lei fara tva/buc; Fesi 10/10 14.110 buc*0.80 lei fara tva/bu; Pansamente adezive sterile, individuale, 10x15cm 43.916 buc*0.31 lei fara tva/buc</t>
  </si>
  <si>
    <t>21.08.2025</t>
  </si>
  <si>
    <t>SANTE INTERNATIONAL</t>
  </si>
  <si>
    <t>Sistem de ecografie intracardiaca (ICE) 1 bucata</t>
  </si>
  <si>
    <t>MG MEDICAL ECOLINE</t>
  </si>
  <si>
    <t>Sistem de radioscopie C-arm 1 bucata</t>
  </si>
  <si>
    <t>CARDIOTECH</t>
  </si>
  <si>
    <t>Sistem mobil de ecografie intravasculara tip IVUS si masurare presiune intracoronariana FFR/IFR 1 bucata</t>
  </si>
  <si>
    <t>PHILIPS ROMANIA</t>
  </si>
  <si>
    <t xml:space="preserve">Sistem de angiografie monoplan cu aplicatii cardiovasculare 1 buc*3.339.685 lei fara tva/buc; Ecocardiograf ultraperformant 4D cu module software pentru cuantificari avansate cardiovasculare, instalabile si pe o statie de lucru 1 buc*1.106.000 lei fara tva/buc; Sistem ecografie ultraportabil cu sonda sectoriala pentru cord si sonda liniara pentru vase * 1 buc*32.500 lei fara tva/buc; Upgrade ecograf * 1 buc*92.000 lei fara tva/buc; Sonda transesofagiana 1 buc *95.700 lei fara tva/buc; Upgrade ecograf 1 buc*92.000 lei fara tva/buc; </t>
  </si>
  <si>
    <t>MEDICAL DEVICES &amp; DIACNOSTICS</t>
  </si>
  <si>
    <t>Consola litotritie intravasculara 1 bucata</t>
  </si>
  <si>
    <t>27.08.2025</t>
  </si>
  <si>
    <t>TOTAL MEDICAL SOLUTIONS</t>
  </si>
  <si>
    <t>Injectomat automat pentru angiografie 1 buc</t>
  </si>
  <si>
    <t>25.08.2025</t>
  </si>
  <si>
    <t>CROS CONSTRUCT</t>
  </si>
  <si>
    <t xml:space="preserve">Container modular tip birou 40 buc*24.190 lei fara tva/buc; Container modular tip grup sanitar 10 buc*34.020 lei fara tva/buc; </t>
  </si>
  <si>
    <t>POP INDUSTRY</t>
  </si>
  <si>
    <t>Container modular depozitare 50 buc*26.980 lei fara tva/buc</t>
  </si>
  <si>
    <t>FITERMAN DISTRIBUTION</t>
  </si>
  <si>
    <t>Calciu sirop fără zahăr 1.518 flacoane*15.75 lei fara tva/flacon; Combinaţii (carbonat de calciu, carbonat de magneziu şi trisilicat de magneziu), hidroxid de aluminium flacon*30 cpr 208 flacoane*16.80 lei fara tva/flacon; Desloratadina 0,5mg/ml flacon*120 ml 1.274 flacoane*7.21 lei fara tva/flacon; Diosmectită 12.946 plicuri*0.70 lei fara tva/plic; Simeticonă picături orale, emulsie a 40mg/ml 2.446 flacoane*19.44 lei fara tva/flacon</t>
  </si>
  <si>
    <t>Combinaţii (pancreatină 200 mg + extract bilă bou 25 mg) drajeuri 1.288 folii*20 cpr*17.55 lei fara tva/folie; HEPARINOIDUM 1.510 tuburi*29.15 lei fara tva/tub; Oxeladinum sirop 0,2%, flacon 1.386 flacoane*25.58 lei fara tva/flacon; Trimebutină  100 mg 40.900 cpr*0.24 lei fara tva/cpr; Acid acetilsalicilic 3.200 cpr*0.10 lei fara tva/cpr</t>
  </si>
  <si>
    <t>PHARMA SA IASI</t>
  </si>
  <si>
    <t>Clorură de sodiu 9 mg/ml soluţie perfuzabilă cutie-*10 fl*250 ml 44 cutii*27.40 lei fara tva/cutie; Dexamethasonum 1.914 fiole*0.99 lei fara tva/fiola;  Diazepamum soluţie rectală, pungi 5 mg/2,5 ml 972 pungi*3.73 lei fara tva/punga; Diazepamum soluţie rectală, pungi 10 mg/2,5 ml 784 pungi*4.37 lei fara tva/punga; Gluconat de calciu fiole 10.270 fiole*4.44 lei fara tva/fiola; Enap 3.200 cpr*0.17 lei fara tva/cpr; Nifedipina 3.200 cpr*0.46 lei fara tva/cpr; Etamsilat 250 mg 640 fiole*8.58 lei fara tva/fiola</t>
  </si>
  <si>
    <t>Combinaţie ulei esenţial de eucalipt, lămâie, cedru, cimbru, albastru de metil 82.800 cpr*0.27 lei fara tva/cpr; Emetix 27.580 cpr*0.69 lei fara tva/cpr;</t>
  </si>
  <si>
    <t>Combinaţie ulei esenţial de eucalipt, lămâie, cedru, cimbru, albastru de metil 82.800 cpr*0.46 lei fara tva/cpr; Emetix 27.580 cpr*0.93 lei fara tva/cpr;</t>
  </si>
  <si>
    <t>IMECO</t>
  </si>
  <si>
    <t>Paracetamolum sirop 120 mg/5 ml, flacon 3.588 flacoane*6.50 lei fara tva/flacon</t>
  </si>
  <si>
    <t>Paracetamolum sirop 120 mg/5 ml, flacon 3.588 flacoane*7.50 lei fara tva/flacon</t>
  </si>
  <si>
    <t>Paracetamolum sirop 120 mg/5 ml, flacon 3.588 flacoane*12.50 lei fara tva/flacon</t>
  </si>
  <si>
    <t xml:space="preserve">Epinephrinum 4.978 fiole*4.44 lei fara tva/fiola; Glucosum 33% 2.580 fiole*7.95 lei fara tva/fiola; </t>
  </si>
  <si>
    <t xml:space="preserve">Epinephrinum 4.978 fiole*4.53 lei fara tva/fiola; Glucosum 33% 2.580 fiole*8.34 lei fara tva/fiola; </t>
  </si>
  <si>
    <t xml:space="preserve">Drotaverină 65.440 cpr*0.25 lei fara tva/cpr; Metamizol sodic 500 mg  430 cpr*0.21 lei fara tva/cpr; Phenylbutazonum 1.528 tuburi*5.7 lei fara tva/tub; </t>
  </si>
  <si>
    <t xml:space="preserve">Drotaverină 65.440 cpr*0.83 lei fara tva/cpr; Metamizol sodic 500 mg  430 cpr*0.26 lei fara tva/cpr; Phenylbutazonum 1.528 tuburi*12.78 lei fara tva/tub; </t>
  </si>
  <si>
    <t>CLINOMIC ROMANIA</t>
  </si>
  <si>
    <t xml:space="preserve">Sistem de Management al Datelor Pacientilor pentru 7 paturi terapie intensiva si 4 Sali de bloc operator - hardware 895.000 lei fara tva; Sistem de Management al Datelor Pacientilor pentru 7 paturi terapie intensiva si 4 Sali de bloc operator - software 827.000 lei fara tva </t>
  </si>
  <si>
    <t>TEHNOPLUS MEDICAL</t>
  </si>
  <si>
    <t>Sistem de compresie pneumatica intermitenta 2 buc * 6.722.50 lei fara tva/buc; Pat de terapie intensiva cu sistem de cantarire integrat 4 buc * 151.260 lei fara tva/buc; Aparat incalzire pacient 6 buc * 7.540 lei fara tva/buc; Sistem de producere a hiper-hipotermiei/Paturi incalzire/racire cu apa 2 buc * 59.625 lei fara tva/buc; Terapii cu oscilatii de inalta frecventa ale peretelui toracic cu 3 veste (HFCWO) 1 buc * 37.815 lei fara tva/buc</t>
  </si>
  <si>
    <t>BTL ROMANIA APARATURA MEDICALA</t>
  </si>
  <si>
    <t>Sistem holter EKG cu 7 canale set 2 buc - 2 buc*53.500 lei fara tva/set; Electrocardiograf portabil cu 12 canale si 12 derivatii, cu suport mobil 1 buc*17.000 lei fara tva/buc</t>
  </si>
  <si>
    <t>DRAEGER ROMANIA</t>
  </si>
  <si>
    <t>Aparat anestezie compatibil cu aparatura existenta 2buc *330,000.00 lei fara tva/buc, Aparat de anestezie cu monitor de functii vitale 1buc*250,000.00 lei fara tva, Ventilator neonat/pedi/adult 4buc.*165,000.00 lei fara tva/buc, Ventilator neonat HFOV 2buc*180,000.00 lei fara tva/buc, Masa radianta 2buc*145,000.00 lri fara tva/buc</t>
  </si>
  <si>
    <t>HS MEDICAL</t>
  </si>
  <si>
    <t xml:space="preserve">Statie Space Infuzie compatibilia RMN existent 1 buc * 134.000 lei fara tva/buc </t>
  </si>
  <si>
    <t>MEDIST IMAGING &amp; POC</t>
  </si>
  <si>
    <t>Ecograf cu 4 sonde 1 buc * 336.100 lei fara tva/buc; Monitor pentru monitorizare continua Hemoglobina si oximetrie cerebrala 1 buc * 84.000 lei fara tva / buc</t>
  </si>
  <si>
    <t>PRION POCT</t>
  </si>
  <si>
    <t>Aparat de trombelastograma ROTEM 1 buc*226.890.76 lei fara tva</t>
  </si>
  <si>
    <t>RAFI MEDICAL</t>
  </si>
  <si>
    <t>Lot nr. 4 trusa instrumentar CCV - Portace - 1 buc*67.000 lei fara tva/buc</t>
  </si>
  <si>
    <t>29.09.2025</t>
  </si>
  <si>
    <t>1ST MEDICA</t>
  </si>
  <si>
    <t>LOT 19 Aparat Cough Assist 1buc*22,000.00 lei fara TVA</t>
  </si>
  <si>
    <t>Lot 14 - trusa instrumentar - mica chirurgie 1 buc * 99.900 lei fara tva/buc</t>
  </si>
  <si>
    <t>MEDICAL DEVICE DISTRIBUTION</t>
  </si>
  <si>
    <t xml:space="preserve">LOT 21 - Set investigatii vestibulare si audiologice 1 buc * 210.000 lei fara tva/buc; </t>
  </si>
  <si>
    <t>Lot 2 - Macerator plosti si urinare de unica folosinta 1 buc * 28.500 lei fara tva/buc; Lot 16 - Reprocesator endoscoape 1 buc * 234.000 lei fara tva/buc</t>
  </si>
  <si>
    <t>TEHNO ELECTRO MEDICAL COMPANY</t>
  </si>
  <si>
    <t>LOT 13, Dulap pentru stocarea si uscarea endoscoapelor 1buc*165,500.00 lei fara tva</t>
  </si>
  <si>
    <t>20.11.2025</t>
  </si>
  <si>
    <t>20.08.2027</t>
  </si>
  <si>
    <t>20.12.2025</t>
  </si>
  <si>
    <t>26.12.2025</t>
  </si>
  <si>
    <t>24.08.2028</t>
  </si>
  <si>
    <t>26.09.2025</t>
  </si>
  <si>
    <t>177/03.07.2025</t>
  </si>
  <si>
    <t>263/20.08.2025</t>
  </si>
  <si>
    <t>264/20.08.2025</t>
  </si>
  <si>
    <t>265/20.08.2025</t>
  </si>
  <si>
    <t>266/20.08.2025</t>
  </si>
  <si>
    <t>269/20.08.2025</t>
  </si>
  <si>
    <t>271/20.08.2025</t>
  </si>
  <si>
    <t>272/20.08.2025</t>
  </si>
  <si>
    <t>273/20.08.2025</t>
  </si>
  <si>
    <t>274/20.08.2025</t>
  </si>
  <si>
    <t>276/21.08.2025</t>
  </si>
  <si>
    <t>277/21.08.2025</t>
  </si>
  <si>
    <t>278/21.08.2025</t>
  </si>
  <si>
    <t>279/21.08.2025</t>
  </si>
  <si>
    <t>280/21.08.2025</t>
  </si>
  <si>
    <t>289/27.08.2025</t>
  </si>
  <si>
    <t>282/25.08.2025</t>
  </si>
  <si>
    <t>283/25.08.2025</t>
  </si>
  <si>
    <t>351/01.09.2025</t>
  </si>
  <si>
    <t>352/01.09.2025</t>
  </si>
  <si>
    <t>353/01.09.2025</t>
  </si>
  <si>
    <t>355/01.09.2025</t>
  </si>
  <si>
    <t>356/01.09.2025</t>
  </si>
  <si>
    <t>357/01.09.2025</t>
  </si>
  <si>
    <t>359/01.09.2025</t>
  </si>
  <si>
    <t>405/18.09.2025</t>
  </si>
  <si>
    <t>408/18.09.2025</t>
  </si>
  <si>
    <t>410/18.09.2025</t>
  </si>
  <si>
    <t>411/18.09.2025</t>
  </si>
  <si>
    <t>413/18.09.2025</t>
  </si>
  <si>
    <t>414/18.09.2025</t>
  </si>
  <si>
    <t>418/18.09.2025</t>
  </si>
  <si>
    <t>428/22.09.2025</t>
  </si>
  <si>
    <t>448/29.09.2025</t>
  </si>
  <si>
    <t>435/24.09.2025</t>
  </si>
  <si>
    <t>436/29.09.2025</t>
  </si>
  <si>
    <t>440/24.09.2025</t>
  </si>
  <si>
    <t>441/24.09.2025</t>
  </si>
  <si>
    <t>LOT7- I OFERTANT; LOT10 -  2 OFERTANTI; LOT13 -  2 OFERTANTI; LOT14 -  2 OFERTANTI; LOT16 -  2 OFERTANTI; LOT18 -  1 OFERTANT; LOT24 -  1 OFERTANT; LOT35 -  1 OFERTANT</t>
  </si>
  <si>
    <t>LOT 2- I OFERTANT; LOT 6 -   I OFERTANT;  LOT 9 -   I OFERTANT;  LOT 17 -   I OFERTANT;  LOT 20 -   I OFERTANT;  LOT 23 -   I OFERTANT;  LOT 27 -   I OFERTANT;  LOT 32 -   I OFERTANT;  LOT 33 -   I OFERTANT; LOT 38 -   I OFERTANT;</t>
  </si>
  <si>
    <t xml:space="preserve">LOT 3- 7 OFERTANTI; LOT 11- 4 OFERTANTI; </t>
  </si>
  <si>
    <t>LOT 22 - 3 OFERTANTI</t>
  </si>
  <si>
    <t>LOT 4 - 2 OFERTANTI</t>
  </si>
  <si>
    <t>LOT 5 - 1 OFERTANT; LOT 19 - 3 OFERTANTI</t>
  </si>
  <si>
    <t>LOT 15 - 5 OFERTANTI</t>
  </si>
  <si>
    <t>AA3_318_28.08.2025 LA A.C.9486_20.04.2023 Majorare cota tva, de la 19% la 21% Valoare: 116.267.80 lei</t>
  </si>
  <si>
    <t>AA1_319_28.08.2025 LA CTR.107_30.04.2025 Majorare cota tva, de la 19% la 21% Valoare: 14.285.22 lei</t>
  </si>
  <si>
    <t>OP 1825/25.09.2025</t>
  </si>
  <si>
    <t>OP 1826/25.09.2025</t>
  </si>
  <si>
    <t xml:space="preserve">ASCENSORUL COMPANY SERVICE </t>
  </si>
  <si>
    <t>Furnizare lift (inclusiv montare, demontare ascensor vechi) Spitalul Clinic Colentina, Pavilionul H</t>
  </si>
  <si>
    <t>363/04.09.2025</t>
  </si>
  <si>
    <t>PRIMERA MED TECHNOLOGY</t>
  </si>
  <si>
    <t>Subcontractant: B. BRAUN MEDICAL SRL</t>
  </si>
  <si>
    <t>Subcontractant: ECOLB GMBH</t>
  </si>
  <si>
    <t>Lot 3 Monitor pacient functii vitale 5 Buc*51.759,00/buc</t>
  </si>
  <si>
    <t>DIALAB SOLUTIONS</t>
  </si>
  <si>
    <t>Lot 7 Frigider pentru stocare probe sangvine cu sistem de ventilatie, monitorizare temperatura si alarma sonora 1 Buc *31,500.00 lei fara tva</t>
  </si>
  <si>
    <t>445/29.09.2025</t>
  </si>
  <si>
    <t>446/29.09.2025</t>
  </si>
  <si>
    <t>OP 1671/19.08.2025</t>
  </si>
  <si>
    <t>AA3-315/28.08.2025 LA CTR 31851_23.11.2022 Majorare cota tva, de la 19% la 21%  Valoare 1.034.78 lei</t>
  </si>
  <si>
    <t>AA1_506_15.10.25_LA AC.195 Majorare cota tva, de la 19% la 21% Valoare: 10.656.00 lei</t>
  </si>
  <si>
    <t>OP 1963/22.10.2025</t>
  </si>
  <si>
    <t>OP 2149/25.11.2025</t>
  </si>
  <si>
    <t>OP 2333/18.12.2025</t>
  </si>
  <si>
    <t>S2_634_08.12.25 la AC 195_21.07.25</t>
  </si>
  <si>
    <t>01.01.2026</t>
  </si>
  <si>
    <t>30.04.2026</t>
  </si>
  <si>
    <t>AA2_309_28.08.2025 la CTR. 8390 Majorare cota tva, de la 19% la 21% Valoare: 358.43 lei</t>
  </si>
  <si>
    <t>AA2_657_15.12.25 la CTR. 106 Prelungire valabilitate si suplimentare valoare contract cu 47.625.6 lei</t>
  </si>
  <si>
    <t>OP 1955/22.10.2025</t>
  </si>
  <si>
    <t>OP 2153/25.11.2025</t>
  </si>
  <si>
    <t>AA2_600_26.11.2025 LA CTR.112_07.05.2025 Diminuare 1 post paza Mihalache Valoare: -22.397.97 lei</t>
  </si>
  <si>
    <t>OP 1951/22.10.2025</t>
  </si>
  <si>
    <t>OP 1950/22.10.2025</t>
  </si>
  <si>
    <t>OP 1936/16.10.2025</t>
  </si>
  <si>
    <t>OP 1944/20.10.2025</t>
  </si>
  <si>
    <t>OP 2310/16.12.2025</t>
  </si>
  <si>
    <t>OP 2154/25.11.2025</t>
  </si>
  <si>
    <t>OP 2155/25.11.2025</t>
  </si>
  <si>
    <t>OP 2081/17.11.2025</t>
  </si>
  <si>
    <t>OP 2120/24.11.2025</t>
  </si>
  <si>
    <t>OP 2210/28.11.2025</t>
  </si>
  <si>
    <t>OP 2358/18.12.2025</t>
  </si>
  <si>
    <t>OP 2307/15.12.2025</t>
  </si>
  <si>
    <t>OP 2401/23.12.2025</t>
  </si>
  <si>
    <t>OP 1901/02.10.2025</t>
  </si>
  <si>
    <t>AA3_ 316_28.08.25 LA CTR. 139 Majorare cota tva, de la 19% la 21% Valoare 2.521.01 lei</t>
  </si>
  <si>
    <t>AA3_312_28.08.2025 LA CTR.140_04.09.2024 Majorare cota tva, de la 19% la 21% Valoare: 1.680 lei</t>
  </si>
  <si>
    <t>OP 2145/25.11.2025</t>
  </si>
  <si>
    <t>OP 2146/25.11.2025</t>
  </si>
  <si>
    <t>OP 2255/10.12.2025</t>
  </si>
  <si>
    <t>OP 1993/27.10.2025</t>
  </si>
  <si>
    <t>OP 2072/13.11.2025</t>
  </si>
  <si>
    <t>OP 2248/10.12.2025</t>
  </si>
  <si>
    <t>OP 2346/18.12.2025</t>
  </si>
  <si>
    <t>AA3_646_15.12.2025 la CTR. 91 PRELUNGIRE VALABILITATE 01.01.2026-30.04.2026 SI SUPLIMENTARE VALOARE CONTRACT 4 luni*4.400 lei/luna fara tva</t>
  </si>
  <si>
    <t>OP 2147/25.11.2025</t>
  </si>
  <si>
    <t>OP 2122/25.11.2025</t>
  </si>
  <si>
    <t xml:space="preserve">AA1_659_15.12.2025 la CTR. 99 Prelungire valabilitate 01.01.2026-30.04.2026 si suplimentare valoare: 1442 pers*3.5 lei/luna*4 luni=20.188 lei / 1442 pers*3.5lei/luna*4 luni=20.188 lei </t>
  </si>
  <si>
    <t>OP 1991/27.10.2025</t>
  </si>
  <si>
    <t>OP 2250/10.12.2025</t>
  </si>
  <si>
    <t>OP 2249/10.12.2025</t>
  </si>
  <si>
    <t>OP 2342/18.12.2025</t>
  </si>
  <si>
    <t>AA2_645_15.12.2025 la CTR.104 PRELUNGIRE VALABILITATE 01.01.2026-30.04.2026 SI SUPLIMENTARE VALORE CONTARCT 4 luni*5600 lei/luna fara tva</t>
  </si>
  <si>
    <t>OP 2141/25.11.2025</t>
  </si>
  <si>
    <t>OP 1953/22.10.2025</t>
  </si>
  <si>
    <t>OP 2259/10.12.2025</t>
  </si>
  <si>
    <t>OP 2328/18.12.2025</t>
  </si>
  <si>
    <t>AA2_648_15.12.25 la CTR. 92 Prelungire valabilitate 01.01.2026-30.04.2026 si suplimentare valoare contract 82.280 LEI</t>
  </si>
  <si>
    <t>OP 1994/27.10.2025</t>
  </si>
  <si>
    <t>OP 2258/10.12.2025</t>
  </si>
  <si>
    <t>OP 2339/18.12.2025</t>
  </si>
  <si>
    <t>OP 2406/29.12.2025</t>
  </si>
  <si>
    <t>AA1_339_28.08.2025 LA CTR.98_23.04.2025 Majorare cota tva, de la 19% la 21% Valoare: 616.66 lei</t>
  </si>
  <si>
    <t>AA2_699_16.12.2025 LA CTR.98_23.04.2025 Prelungire valabilitate contract 01.01.2026-30.04.2026 si supllimentare valoare contract 5.000 cut*4 luni*1 leu/cutie - 24.200 lei</t>
  </si>
  <si>
    <t>OP 1948/22.10.2025</t>
  </si>
  <si>
    <t>OP 2053/13.11.2025</t>
  </si>
  <si>
    <t>OP 2313/17.12.2025</t>
  </si>
  <si>
    <t>OP 1989/27.10.2025</t>
  </si>
  <si>
    <t>OP 2251/10.12.2025</t>
  </si>
  <si>
    <t>OP 2247/10.12.2025</t>
  </si>
  <si>
    <t>OP 2340/18.12.2025</t>
  </si>
  <si>
    <t xml:space="preserve">AA2_650_15.12.25  la CTR. 96 PRELUNGIRE VALABILITATE 01.01.2026-30.04.2026 SI SUPLIMENTARE VALOARE CONTRACT Sfanta Ecaterina 4 buc*5000 lei fara TVA; Dimitrie Cantemir  4 buc*5000 lei fara TVA; Ion Mihalache 4 buc*5000 lei fara TVA; </t>
  </si>
  <si>
    <t>AA3_458_30.09.2025 la CTR.108_30.04.25 Prelungire valabilitate 01.10.2025-31.12.2025</t>
  </si>
  <si>
    <t>AA4_725_23.12.2025 la CTR.108_30.04.25 Prelungire valabilitate 01.01.2026-30.04.2026</t>
  </si>
  <si>
    <t>OP 1962/22.10.2025</t>
  </si>
  <si>
    <t>OP 2151/25.11.2025</t>
  </si>
  <si>
    <t>OP 2331/18.12.2025</t>
  </si>
  <si>
    <t xml:space="preserve">AA2_652_15.12.2025 LA CTR.94_17.04.2025 Prelungire valabilitate 4 luni 01.01.2026-30.04.2026 si suplimentare valoare contract - 3.400 lei/luna fara TVA= 4.114,00 lei cu tva/luna. </t>
  </si>
  <si>
    <t>OP 2140/25.11.2025</t>
  </si>
  <si>
    <t>OP 2148/25.11.2025</t>
  </si>
  <si>
    <t>OP 2256/10.12.2025</t>
  </si>
  <si>
    <t>AA1_707_18.12.25_CTR.102_29.04.25 Prelungire valabilitate 01.01.2026-30.04.2026 si suplimentare valoare contract 15.100 lei</t>
  </si>
  <si>
    <t>OP 2157/25.11.2025</t>
  </si>
  <si>
    <t>OP 2332/18.12.2025</t>
  </si>
  <si>
    <t>AA1_344_28.08.25 LA CTR.97_23.04.25 Majorare cota tva, de la 19% la 21% Valoare: 360 lei</t>
  </si>
  <si>
    <t>AA1_304_28.08.2025 LA CTR.137_28.05.2025 Majorare cota tva, de la 19% la 21% Valoare: 2.280 lei</t>
  </si>
  <si>
    <t>AA2_614_28.11.2025 LA CTR.137_28.05.2025 Prelungire valabilitate 29.11.2025-28.02.2026</t>
  </si>
  <si>
    <t>OP 2203/28.11.2025</t>
  </si>
  <si>
    <t>OP 2061/13.11.2025</t>
  </si>
  <si>
    <t>OP 2243/10.12.2025</t>
  </si>
  <si>
    <t>OP 2326/18.12.2025</t>
  </si>
  <si>
    <t>AA1_651_15.12.25_CTR.172_25.06.25 PRELUNGIRE VALABILITATE  01.01.2026-30.04.2026 SI SUPLIMENTARE VALOARE CONTRACT 20.850 lei</t>
  </si>
  <si>
    <t>OP 1995/27.10.2025</t>
  </si>
  <si>
    <t>S2_552_31.10.25 LA A.C 176</t>
  </si>
  <si>
    <t>S3_586_17.11.25 LA A.C. 176</t>
  </si>
  <si>
    <t>S4_603_28.11.25 LA A.C. 176</t>
  </si>
  <si>
    <t>S5_636_09.12.25 LA A.C. 176</t>
  </si>
  <si>
    <t>S6_637_09.12.25 LA A.C. 176</t>
  </si>
  <si>
    <t>04.11.2025</t>
  </si>
  <si>
    <t>05.01.2026</t>
  </si>
  <si>
    <t>24.11.2025</t>
  </si>
  <si>
    <t>03.12.2025</t>
  </si>
  <si>
    <t>12.12.202</t>
  </si>
  <si>
    <t>12.12.2025</t>
  </si>
  <si>
    <t>S1_523_21.10.2025 LA AC.175_30.06.2025</t>
  </si>
  <si>
    <t>27.10.2025</t>
  </si>
  <si>
    <t>25.12.2025</t>
  </si>
  <si>
    <t>AA2_724_23.12.25_CTR.233_05.08.25 Prelungire termen de valabilitate pana la data de 31.03.2026</t>
  </si>
  <si>
    <t>OP 2142/25.11.2025</t>
  </si>
  <si>
    <t>OP 2261/10.12.2025</t>
  </si>
  <si>
    <t>OP 2356/18.12.2025</t>
  </si>
  <si>
    <t>2253/10.12.2025</t>
  </si>
  <si>
    <t>S2_647_15.12.25 LA AC288</t>
  </si>
  <si>
    <t>Servicii de colectare, transport, procesare si eliminare finala a deseurilor rezultate din activitati medicale 13.620 colectari *23.50 lei fara tva/colectare</t>
  </si>
  <si>
    <t>24.10.2025</t>
  </si>
  <si>
    <t>MM SAFETY SERVICES</t>
  </si>
  <si>
    <t>Servicii de expertizare tehnica la risc seismic pentru Corp C16 - Spitalul Clinic de Psihiatrie Prof. Dr. Al. Obregia in termen de 30 de zile de la data emiterii Ordinului de incepere de catre Achizitor</t>
  </si>
  <si>
    <t>29.10.2025</t>
  </si>
  <si>
    <t>ABRAL ART PRODUCT</t>
  </si>
  <si>
    <t>Servicii privind elaborarea unui studiu istoric in vederea avizarii documentatiei de demolare constructii existente in cadrul Spitalului Clinic Filantropia</t>
  </si>
  <si>
    <t>538/24.10.2025</t>
  </si>
  <si>
    <t>550/29.10.2025</t>
  </si>
  <si>
    <t>AA8_590 la CTR. 26988_13.10.2022 Diminuare valoare contract -215.857.95 lei si prelungire valabilitate 24.11.2025-22.02.2026</t>
  </si>
  <si>
    <t>OP 2111/21.11.2025</t>
  </si>
  <si>
    <t>OP 2198/28.11.2025</t>
  </si>
  <si>
    <t>AA6_325_28.08.2025_CTR.31712_22.11.2022 Majorare cota tva, de la 19% la 21% Valoare: 115.695.64 lei</t>
  </si>
  <si>
    <t>AA7_453_30.09.2025_CTR.31712_22.11.2022 Prelungire durata contract pana la 31.12.2025</t>
  </si>
  <si>
    <t>AA8_546_28.10.225_CTR.31712_22.11.2022 Se suplimenteaza pretul cu suma de 2.212.176,79 lei fara tva si se prelungeste durata contractului pana la 10.04.2026</t>
  </si>
  <si>
    <t>OP 2113/21.11.2025</t>
  </si>
  <si>
    <t>OP 2197/28.11.2025</t>
  </si>
  <si>
    <t>OP 2196/28.11.2025</t>
  </si>
  <si>
    <t>AA4_587_17.11.25_CTR.4014_16.02.2023 Majorare cota tva, de la 19% la 21% Valoare: 151.925.96 lei</t>
  </si>
  <si>
    <t>AA5_709_18.12.25_CTR.4014_16.02.2023 Suplimentare valoare contract cu suma ce reprezinta costurile executiei bransamentelor (1.071.035.41 lei fara tva) si costurile conservarii (64.410.87 lei fara tva) obiectivului pe perioada sistarii si prelungire valabilitate contract cu 4 luni pana la 30.04.2025</t>
  </si>
  <si>
    <t>OP 2368/19.12.2025</t>
  </si>
  <si>
    <t>OP 2367/19.12.2025</t>
  </si>
  <si>
    <t>OP 2366/19.12.2025</t>
  </si>
  <si>
    <t>AA2_456_30.09.25 la ACORD 7099 Incetare Acord Contractual 7099/23.03.2023</t>
  </si>
  <si>
    <t>AA1_317_28.08.25 la S8_171 Majorare cota tva, de la 19% la 21% Valoare: 360.267.47 lei</t>
  </si>
  <si>
    <t>AA2_507_15.10.25 la S8_171 Suplimentare valoare contract pe echipamente Colentina corp H 238.746.96 lei</t>
  </si>
  <si>
    <t>AA3_503_15.10.2025_CTR.19306_08.08.2023 Modificare pret convenit (prin adaugarea TVA -ului de 21 %) Valoare: 586.930.08 lei si prelungire valabilitate ctr. pana la 30.11.2026</t>
  </si>
  <si>
    <t>OP 2396/22.12.2025</t>
  </si>
  <si>
    <t>AA1_323_28.08.2025 LA CTR.99_23.08.2024 Majorare cota tva, de la 19% la 21% Valoare: 101.101.58 lei</t>
  </si>
  <si>
    <t>OP 2208/28.11.2025</t>
  </si>
  <si>
    <t>OP 2320/18.12.2025</t>
  </si>
  <si>
    <t>OP 2207/28.11.2025</t>
  </si>
  <si>
    <t>AA1_321_28.08.25 la CTR. 177 Majorare cota tva, de la 19% la 21% Valoare: 8.713.02 lei</t>
  </si>
  <si>
    <t>AA2_404_17.09.25 la CTR. 177 Prelungire durata contractului pana la 31.12.2025</t>
  </si>
  <si>
    <t>OP 2205/28.11.2025</t>
  </si>
  <si>
    <t>OP 2321/18.12.2025</t>
  </si>
  <si>
    <t>ACORD CONTRACTUAL</t>
  </si>
  <si>
    <t>23.09.2025</t>
  </si>
  <si>
    <t>ASOCIEREA ALA EXPERT SI BAU STARK</t>
  </si>
  <si>
    <t>Proiectare si executie lucrari aferente obiectivului de investitii Ambulatoriu integrat al Spitalului Clinic Nicolae Malaxa Cabinete diabet zaharat, nutritie si boli metabolice, sectie externa si laborator RMFB Refunctionalizare si transformare Policlinica nr.2 Pantelimon</t>
  </si>
  <si>
    <t>CM. ENERGETICA SERVICII BUCURESTI</t>
  </si>
  <si>
    <t>Executie lucrari bransament termic "Construire Ambulatoriu Spital de Boli Infectioase si Tropicale V. Babes"</t>
  </si>
  <si>
    <t>PHI EMC PRO</t>
  </si>
  <si>
    <t>Lucrari de amenajari instalatii electrice PT1106 Spitalul Clinic Colentina</t>
  </si>
  <si>
    <t>14.11.2025</t>
  </si>
  <si>
    <t xml:space="preserve">CON-INSTAL ENGINEERING </t>
  </si>
  <si>
    <t>Lucrari instalatii electrice curenti tari-amenajare Sala conferinte-Spitalul Clinic de Boli Cronice Sf. Luca</t>
  </si>
  <si>
    <t>22.09.2029</t>
  </si>
  <si>
    <t>14.05.2026</t>
  </si>
  <si>
    <t>10.11.2025</t>
  </si>
  <si>
    <t>429/23.09.2025</t>
  </si>
  <si>
    <t>504/15.10.2025</t>
  </si>
  <si>
    <t>549/29.10.2025</t>
  </si>
  <si>
    <t>584/14.11.2025</t>
  </si>
  <si>
    <t>AA1_705_17.12.2025 LA CTR.549_29.10.2025 PRELUNGIRE VALABILITATE CONTRACT 01.01.2026-15.03.2026</t>
  </si>
  <si>
    <t>Asociat: BAU STARK; Subcontractanti: Premium Lift Distributiona Srl; Smart Consulting Clima Srl; Eckon Cei srl; Red Wire Concept Srl; Moldsting Srl; Sion Solution Srl</t>
  </si>
  <si>
    <t>OP 2353/18.12.2025</t>
  </si>
  <si>
    <t>S5_02.10.25 la AC26879/06.11.23</t>
  </si>
  <si>
    <t>Etichete dublu adezive pentru sterilizare autoclav, 406 role*15,90 (ron fara TVA)</t>
  </si>
  <si>
    <t>02.10.2025</t>
  </si>
  <si>
    <t>02.12.2025</t>
  </si>
  <si>
    <t>AA1_294_28.08.25_CTR.138_30.05.25 Majorare cota tva, de la 19% la 21% Valoare: 14.580 lei</t>
  </si>
  <si>
    <t>OP 2206/28.11.2025</t>
  </si>
  <si>
    <t>OP 2322/18.12.2025</t>
  </si>
  <si>
    <t>AA1_305_28.08.2025 LA CTR.177_03.07.2025 Majorare cota tva, de la 19% la 21% Valoare: 437.17 lei</t>
  </si>
  <si>
    <t>OP 1682/19.08.2025</t>
  </si>
  <si>
    <t>OP 2241/10.12.2025</t>
  </si>
  <si>
    <t>S1_495_13.10.25 la AC_263_20.08.25</t>
  </si>
  <si>
    <t>13.10.2025</t>
  </si>
  <si>
    <t>Apa oxigenata3% flacon 200ml, 1058*2.97 lei fara tva/flacon REST 0; Canule pentru aspirarea salivei (unică folosinţă) punga*100 buc.121 pungi*11 lei fara tva/punga REST 0; Solutie astringenta / hemostatica Flacon 10ml ,168 Flacoane*28.90 lei fara tva/flacon REST 0; Conuri din gutaperca 4 cutii*10 lei fara tva/cutie REST 0; Bureti cu efect hemostatic 594 blistere*7.90 lei fara tva/blister REST 4; Lubrifiant pentru turbina si piese de mana flacon*500ml 141 flacoane*44.79 lei fara tva/flacon REST 0</t>
  </si>
  <si>
    <t>13.11.2025</t>
  </si>
  <si>
    <t>OP 2132/25.11.2025</t>
  </si>
  <si>
    <t>OP 2133/25.11.2025</t>
  </si>
  <si>
    <t>S1_500_13.10.25_AC_264_20.08.25</t>
  </si>
  <si>
    <t xml:space="preserve">Manusi de consultatie latex XS 153 cutii*9.50 lei fara tva/cutie; Manusi de consultatie latex S 658 cutii*10 lei fara tva/cutie; Manusi de consultatie latex M 528 cutii*10 lei fara tva/cutie; Manusi de consultatie latex L 195 cutii*10 lei fara tva/cutie; Manusi de consultatie latex XL 13 cutii*9.5 lei fara tva/cutie; Manusi de consultatie nitril XS 39 cutii*7.5 lei fara tva/cutie; Manusi de consultatie nitril S 358 cutii*8 lei fara tva/cutie; Manusi de consultatie nitril M 397 cutii*8 lei fara tva/cutie; Manusi de consultatie nitril L 124 cutii*8 lei fara tva/cutie; Manusi de consultatie nitril XL 21 cutii*7.5 lei fara tva/cutie; </t>
  </si>
  <si>
    <t>OP 2138/25.11.2025</t>
  </si>
  <si>
    <t>S1_499_13.10.25la_AC_265_20.08.25</t>
  </si>
  <si>
    <t>Povidonum iodinatum solutie cutanata 10 % , 385*17,00 lei(120ml)fara TVA/flacon</t>
  </si>
  <si>
    <t>OP 2134/25.11.2025</t>
  </si>
  <si>
    <t>S1_494_13.10.2025 la AC_266/20.08.2025</t>
  </si>
  <si>
    <t>ace atraumatice de unica folosinta  pentru seringa Uniject 0.3mm*25mm 2 cutie*100 buc * 32 lei fara tva/cutie; Ace atraumatice de unica folosinta pentru seringa Uniject 0.4mm36/37/38mm 100 cutie*1 buc * 32 lei fara tva/cutie, LOT.6-aplicatoare liant pentru compozit, 100 buc, 198*17 lei fara tva/buc, freze diamantate pentru turbina, forma cilindrica cu varf plat, nr.14, cul albastra 290buc*6 lei fara tva/buc, freze pt lustruit diamantele, forma olivia, cul verde, 290 buc*6 lei fara tva/buc, LOT.17, kit sigilare 412 buc*84 lei fara tva/buc LOT.20, liant pt materiale compozitie, flacon 3ml, 167*180 lei fara tva/flacon,LOT.23 rola hartie imprimanta autoclav, 129*14.5 lei fara tva/buc,LOT.32, roluri de vata, punga*1000 buc, 111*30 lei fara tva/punga, LOT.33, trusa de consultatie de unica folosinta formata din oglinda, sonda, pensa, 145*2.50 lei fara tva/buc, Lot.38</t>
  </si>
  <si>
    <t>OP 2365/18.12.2025</t>
  </si>
  <si>
    <t>S1_625_03.12.25_AC_269_20.08.25</t>
  </si>
  <si>
    <t>Alcool sanitar flacon 500 ml  734 fl*2.97 lei fara tva/flacon REST 0; Cearsaf de unica folosinta 729 role*18.50 lei fara tva/rola</t>
  </si>
  <si>
    <t>S1_498_13.10.2025_AC_271_20.08.2025</t>
  </si>
  <si>
    <t>Leucoplast-5 cm, rola *5  cm*5m*12 lei/buc fara TVA*565 role, plasturi universali cu pansament, rezistenti la apa, cutie*40 buc*7,10 lei/ cutie fara TVA*1381  cutii, TOTAL LOT NR.22</t>
  </si>
  <si>
    <t>OP 2136/25.11.2025</t>
  </si>
  <si>
    <t>S1_491_13.10.2025 la AC_272/20.08.25</t>
  </si>
  <si>
    <t>Pahare de unica folosinta, set*100 buc, 1510*5.60 lei fara tva/set</t>
  </si>
  <si>
    <t>OP 2126/25.11.2025</t>
  </si>
  <si>
    <t>S1_490_13.10.2025_AC_273_20.08.2025</t>
  </si>
  <si>
    <t>Anse detartraj pentru aparat de detartraj cu ultrasunete Satelec 8 buc*100 lei fara tva/buc; Anse detartraj pentru aparat de detartraj cu ultrasunete Dmtec 79,  buc*65 lei fara tva/buc, lot nr.5, Hartie de articulatie bicolora, forma dreapta, 40 microni - set 12 buc*10 file, 44 buc*30 lei fara tva/set, lot nr.19</t>
  </si>
  <si>
    <t>OP 2351/18.12.2025</t>
  </si>
  <si>
    <t>S1_489_13.10.25_AC_274_20.08.25</t>
  </si>
  <si>
    <t>Comprese de netesut 5/5 pachet*100 buc 218 pachete*1.09 lei fara tva/pachet; Comprese sterile, 10x10cm pachet*5 buc 3892 pachete*0.53 lei fara tva/pachet ; Bandaj elastic (10x4,5m) 535 buc*2.86 lei fara tva/buc; Fesi 10/10 3253 buc*0.80 lei fara tva/buc; Pansamente adezive sterile, individuale, 10x15cm 4619 buc*0.31 lei fara tva/buc</t>
  </si>
  <si>
    <t>OP 2137/25.11.2025</t>
  </si>
  <si>
    <t>OP 2204/28.11.2025</t>
  </si>
  <si>
    <t>S1_537_23.10.2025_AC_282_25.08.2025</t>
  </si>
  <si>
    <t>23.10.2025</t>
  </si>
  <si>
    <t xml:space="preserve">Container modular tip birou 10 buc*24.190 lei fara tva/buc; Container modular tip grup sanitar 2 buc*34.020 lei fara tva/buc; </t>
  </si>
  <si>
    <t>S1_524_21.10.2025_AC_283_25.08.2025</t>
  </si>
  <si>
    <t>21.10.2025</t>
  </si>
  <si>
    <t>Container modular depozitare 19 buc*26.980 lei fara tva/buc</t>
  </si>
  <si>
    <t>S1_511_15.10.2025_AC_351_01.09.2025</t>
  </si>
  <si>
    <t>Calciu sirop fără zahăr  286 flacoan*15.75 lei fara tva/flacon; Combinaţii (carbonat de calciu, carbonat de magneziu şi trisilicat de magneziu), hidroxid de aluminium flacon*108 cpr 30 flacoane*16.80 lei fara tva/flacon REST 0; Desloratadina 0,5mg/ml -TVA 11%-flacon*261 flacon*7,21 lei fara TVA/flacon REST 0, diosmectita pulbere 3995 plicuri*0,7 lei pret  fara tva/plic, simeticona picaturi orale, emulsie a 40mg/ml, 622 flacon*19,44 lei fara tva/flacon REST 0</t>
  </si>
  <si>
    <t>OP 2129/25.11.2025</t>
  </si>
  <si>
    <t>OP 2345/18.12.2025</t>
  </si>
  <si>
    <t>S1_513_15.10.2025_AC_352_01.09.2025</t>
  </si>
  <si>
    <t>Combinaţii (pancreatină 200 mg + extract bilă bou 25 mg) 820  *flacon*20 cpr*17,55 lei pret fara tva/flacon; HEPARINOIDUM 387tuburi*29.15 lei fara tva/tub; Oxeladinum sirop 0,2%, flacon 179 flacoane*25.58 lei fara tva/flacon; Trimebutină  100 mg 5.170 cpr*0.24 lei fara tva/cpr, rest 4998; Acid acetilsalicilic 960 cpr*0.10 lei fara tva/cpr, rest 912</t>
  </si>
  <si>
    <t>OP 2130/25.11.2025</t>
  </si>
  <si>
    <t>S1_548_29.10.2025_AC_353_01.09.2025</t>
  </si>
  <si>
    <t>Clorură de sodiu 9 mg/ml soluţie perfuzabilă cutie-*10 fl*250 ml 3 cutii*27.40 lei fara tva/cutie; Dexamethasonum 300 fiole*0.99 lei fara tva/fiola;  Diazepamum soluţie rectală, pungi 10 mg/2,5 ml 95 pungi*4.37 lei fara tva/punga;   Gluconat de calciu fiole 1225 fiole*4.44 lei fara tva/fiola; Nifedipina 1500 cpr*0.46 lei fara tva/cpr; Etamsilat 250 mg 305 fiole*8.58 lei fara tva/fiola</t>
  </si>
  <si>
    <t>OP 2350/18.12.2025</t>
  </si>
  <si>
    <t>OP 2349/18.12.2025</t>
  </si>
  <si>
    <t>S1_510_15.10.2025_AC_355_01.09.2025</t>
  </si>
  <si>
    <t>Combinaţie ulei esenţial de eucalipt, lămâie, cedru, cimbru, albastru de metil 10.360 cpr*0.27 lei fara tva/cpr; Emetix 4.580 cpr*0.69 lei fara tva/cpr;</t>
  </si>
  <si>
    <t>S1_554_03.11.2025_AC_357_01.09.2025</t>
  </si>
  <si>
    <t>03.11.2025</t>
  </si>
  <si>
    <t>GLUCOSUM 33% sol inj. 265 fiole*7.95 lei fara TVA/fiola</t>
  </si>
  <si>
    <t>S1_509_15.10.2025_AC_359_01.09.2025</t>
  </si>
  <si>
    <t xml:space="preserve">Drotaverină 40 Mg 8060 cpr*0.25 lei fara tva/cpr REST 2000 CPR; Metamizol sodic 500 mg  360 cpr*0.21 lei fara tva/cpr; Phenylbutazonum crema  281 tuburi*5.7 lei fara tva/tub; </t>
  </si>
  <si>
    <t>OP 2348/18.12.2025</t>
  </si>
  <si>
    <t>OP 2347/18.12.2025</t>
  </si>
  <si>
    <t>SYNTTERGY CONSULT</t>
  </si>
  <si>
    <t>LOT 22 -Aparat masurare ACT 1buc*67226.89 fara tva</t>
  </si>
  <si>
    <t>409/18.09.2025</t>
  </si>
  <si>
    <t>AA1_591_20.11.25 la CTR. 411_18.09.25 Prelungire termen de livrare a produselor pana la data de 19.12.2025</t>
  </si>
  <si>
    <t>EXIMIA MEDICAL</t>
  </si>
  <si>
    <t>LOT.27, Sistem de pompa extracorporeala, 2buc*2.969.500,00 lei, fara TVA/BUC</t>
  </si>
  <si>
    <t>412/18.09.2025</t>
  </si>
  <si>
    <t>SOF MEDICA</t>
  </si>
  <si>
    <t>Monitor pentru analiza contur puls arterial cu termodilutie, 1 buc*159.000,00 lei fara TVA/buc</t>
  </si>
  <si>
    <t>LOT36.1-troliu medical opertor cu compartimente 4buc*7.912,00  lei fara tva/buc,LOT 36.2 brancard pacienti, 1 buc*8.831,00 lei fara tva/buc, LOT 36.3, canapea de examinare (tratament)reglabila, 2buc*4.010,00 lei fara tva/buc</t>
  </si>
  <si>
    <t>HELLIMED</t>
  </si>
  <si>
    <t>Lot 34 - Defibrilator bifazic manual 2 buc * 56.000 lei fara tva / buc; Lot 35 - Pat destinat sectiilor de terapie intensiva (adulti) 4 buc * 23.000 lei fara tva/buc</t>
  </si>
  <si>
    <t>415/18.09.2025</t>
  </si>
  <si>
    <t>416/18.09.2025</t>
  </si>
  <si>
    <t>417/18.09.2025</t>
  </si>
  <si>
    <t>FRESENIUS KABI</t>
  </si>
  <si>
    <t>Turn cu 6 injectomate si 2 infuzomate 11 buc * 55.105 lei fara tva / buc</t>
  </si>
  <si>
    <t>THREE PHARM</t>
  </si>
  <si>
    <t>LOT 10 - Aparat de dializa 2 Buc.*94,900.00 lei fara tva/buc</t>
  </si>
  <si>
    <t>449/29.09.2025</t>
  </si>
  <si>
    <t>450/29.09.2025</t>
  </si>
  <si>
    <t>08.10.2025</t>
  </si>
  <si>
    <t>LOT 5 - Sistem pentru administrarea temperaturii pacientului cu valori tinta 1 buc * 154.000 lei fara tva/buc; LOT 24 - Platforma de electrochirurgie cu tehnologie cu ultrasunete 1 buc * 85.700 lei fara tva/buc</t>
  </si>
  <si>
    <t>434/24.09.2025</t>
  </si>
  <si>
    <t>06.10.2025</t>
  </si>
  <si>
    <t>1- Lot 5    1- lOT24</t>
  </si>
  <si>
    <t>MEDIST LIFE SCIENCE</t>
  </si>
  <si>
    <t>Lot 1 - Microtom semiautomat pentru parafina</t>
  </si>
  <si>
    <t>437/24.09.2025</t>
  </si>
  <si>
    <t>Lot 4 - Aparat pentru monitorizarea coagularii, in regim de urgenta 1 Buc.*65,000.00 lei fara tva</t>
  </si>
  <si>
    <t>439/24.09.2025</t>
  </si>
  <si>
    <t>AA1_697_LA CTR.441_15.12.25 PRELUNGIRE termen de livrare a produselor pana la data de 31.12.2025</t>
  </si>
  <si>
    <t>GENERAL ELECTRIC MEDICAL SYSTEMS</t>
  </si>
  <si>
    <t>LOT 26 - Aparat de anestezie 1 Buc.*154,400.00 LEI fara TVA</t>
  </si>
  <si>
    <t>LOT 9, trusa instrumentar vascular, 1 buc*57.900,00 fara TVA/buc, LOT 10,trusa mare pentru chirurgie generala, 1buc*199.900,00 fara TVA/buc, LOT 11, trusa mica pentru chirurgie generala, 1buc*99.900,00 fara TVA/buc</t>
  </si>
  <si>
    <t>LIAMED</t>
  </si>
  <si>
    <t>LOT 6 - Lampa scialitica cu camera 4K si monitor 1 Buc.*270.063,08</t>
  </si>
  <si>
    <t>MEDICAL DEVICE STORE</t>
  </si>
  <si>
    <t>LOT 19 - Sistem EMG 4  canale si UPGRADE -SOFTWARE SI ACCESORII- PENTRU SISTEM EMG 4 CANALE 1 buc*253.500 lei fara tva</t>
  </si>
  <si>
    <t>RADIOMED IMPEX</t>
  </si>
  <si>
    <t>LOT 22 - Digitizor 14/17</t>
  </si>
  <si>
    <t>SKYER MEDICAL IMAGING</t>
  </si>
  <si>
    <t>Lot - 17- Sistem PACS cu stocare date medicale si redundanta</t>
  </si>
  <si>
    <t>LOT 20- Sistem EEG-38 CANALE desk cu troleu 1Buc*130,242.00 fara TVA</t>
  </si>
  <si>
    <t>467/06.10.2025</t>
  </si>
  <si>
    <t>468/06.10.2025</t>
  </si>
  <si>
    <t>469/06.10.2025</t>
  </si>
  <si>
    <t>470/06.10.2025</t>
  </si>
  <si>
    <t>471/06.10.2025</t>
  </si>
  <si>
    <t>581/14.11.2025</t>
  </si>
  <si>
    <t>582/14.11.2025</t>
  </si>
  <si>
    <t>10.10.2025</t>
  </si>
  <si>
    <t>21.11.2025</t>
  </si>
  <si>
    <t>3 - Lot 9     2- Lot 10     2- Lot 11</t>
  </si>
  <si>
    <t>Subontractant: B. Braun Medical</t>
  </si>
  <si>
    <t>Șervetele /Lavete umede dezinfectante pentru suprafețe semicritice. Cutie 80-100 buc - 3.520 cutii * 9.60 lei fara tva/cutie; Soluţie concentrată dezinfecţie aspirator saliva. Recipient cu capacitate de 1 litru. Detergent dezinfectant de nivel mediu. flacon 1000 ml 1.082 flacoane*34 lei fara tva/flacon</t>
  </si>
  <si>
    <t>S1_639_10.12.2025_AC_465_10.12.2025</t>
  </si>
  <si>
    <t>10.12.2025</t>
  </si>
  <si>
    <t>Șervetele /Lavete umede dezinfectante pentru suprafețe semicritice. Cutie 80-100 buc -634 cutii * 9.60 lei fara tva/cutie; Soluţie concentrată dezinfecţie aspirator saliva. Recipient cu capacitate de 1 litru 191 BUC*34.00 LEI FARA TVA</t>
  </si>
  <si>
    <t>20.10.2025</t>
  </si>
  <si>
    <t>EXPERT PROMOTION SOCIAL</t>
  </si>
  <si>
    <t>Brosura campanie"Sanatatea e in mainile tale", A5 format, color hartie 150g,DCL, 8 PAGINI, 6000 buc*0.90 LEI FARA TVA/BUC, poster campanie"Sanatatea e in mainile tale, poster campanie , format A4, color, plastifiat, 3000 buc*0.50 LEI fara TVA/BUC, Brosura campanie alimentatie sanatoasa, format A5, color, 12 pag, 6000 buc*1.03 LEI FARA TVA/BUC, 5 fise de lucru-campanie alimentatie sanatoasa, format A4, 1 pag color, 4 pagini alb-negru, 6000 buc*0.95 , LEI FARA TVA/BUC, Poster gripa, poster campanie, format A3, 297x 420mm, color, lucios, rezistent UV, 1000 buc*1.17 LEI FARA TVA/BUC, Poster oftalmologic, poster ampanie, format A3-297X 420mm, color,lucios, rezistent UV, 1000 buc*1.18 lei fara TVA/BUC</t>
  </si>
  <si>
    <t>Lot 1 - Aparat de anestezie 1 buc*319.500 lei fara tva/buc</t>
  </si>
  <si>
    <t>Videoscop HDTV cu posibilitate de retroversie 1 buc*229.000 lei fara tva/buc</t>
  </si>
  <si>
    <t>WILHELM ROMCO</t>
  </si>
  <si>
    <t>Lot 6 - Sistemul laser Holmium 120w 1 buc*928.000 lei fara tva</t>
  </si>
  <si>
    <t>Lot 7.1 Dulap pastrare endoscoape 1 buc*218.000 lei fara tva/buc: Lot 7.2 Conectori pentru dulap pastrare endoscoape 1 buc*150.000 lei fara tva/buc</t>
  </si>
  <si>
    <t>Ecograf cu soft dedicat musculoscheletal 1 buc*274.963.57 lei fara tva/buc; Sonda liniara cu frecventa inalta 8-18 Mz 1 buc*51.561.08 lei fara tva/buc; Sonda liniara Hockey stick 1 buc*37.275.35 lei fara tva/buc</t>
  </si>
  <si>
    <t xml:space="preserve">KARL STORZ ENDOSCOPIA ROMANIA </t>
  </si>
  <si>
    <t>LOT3 Ureteroscop semirigid</t>
  </si>
  <si>
    <t>Aparat anestezie 1 buc* 330.000 lei fara tva/buc</t>
  </si>
  <si>
    <t>LOT-4 linie completa pentru chirurgie minim invaziva pediatrica 3D-4K, 1BUC *1,680,950.00 LEI FARA TVA</t>
  </si>
  <si>
    <t>AIR LIQUIDE VITALAIRE ROMANIA</t>
  </si>
  <si>
    <t>Ventilator ventilatie non-invaziva pentru CCV Gomoiu</t>
  </si>
  <si>
    <t>Unit dentar complet 2 buc*45.000 lei fara tva/buc; Autoclav 2 buc*6.500 lei fara tva/buc; Sigilator pungi 11 buc*1.100 lei fara tva/buc</t>
  </si>
  <si>
    <t>LOT1- Trusa instrumentar CCV 1*1,722,000.00 fara tva, LOT-2 Trusa instrumentar mica CCV 1*352,00.00 fara tva si LOT-3 Sternotom Electric 1*495,000.00 lei fara tva</t>
  </si>
  <si>
    <t>MEDTRONIC ROMANIA</t>
  </si>
  <si>
    <t>Platforma electrochirurgicala cu sigilare vasculara 1 buc*277.440 lei fara tva</t>
  </si>
  <si>
    <t>Lot-1 Masa de operatii electrohidraulica pentru chirurgie generala 1Buc*373,894.00 fara TVAsi Lot- 5 Trusa de instrumentar chirurgical 5Buc*38,800.00 fara TVA</t>
  </si>
  <si>
    <t>MEDIZIN TECHNOLOGIES</t>
  </si>
  <si>
    <t>LOT-2 Mobilier chirurgical 1buc*136,710.00 lei fara TVA</t>
  </si>
  <si>
    <t>LOT-6 Ecograf ultraperformant cu 4 sonde pentru chirurgie pediatrica 1 Buc*436,000.00 fara tva</t>
  </si>
  <si>
    <t>465/02.10.2025</t>
  </si>
  <si>
    <t>639/10.12.2025</t>
  </si>
  <si>
    <t>521/20.10.2025</t>
  </si>
  <si>
    <t>482/10.10.2025</t>
  </si>
  <si>
    <t>483/10.10.2025</t>
  </si>
  <si>
    <t>484/10.10.2025</t>
  </si>
  <si>
    <t>485/10.10.2025</t>
  </si>
  <si>
    <t>486/10.10.2025</t>
  </si>
  <si>
    <t>526/22.10.2025</t>
  </si>
  <si>
    <t>527/23.10.2025</t>
  </si>
  <si>
    <t>528/23.10.2025</t>
  </si>
  <si>
    <t>544/27.10.2025</t>
  </si>
  <si>
    <t>547/29.10.2025</t>
  </si>
  <si>
    <t>553/03.11.2025</t>
  </si>
  <si>
    <t>561/04.11.2025</t>
  </si>
  <si>
    <t>562/04.11.2025</t>
  </si>
  <si>
    <t>563/04.11.2025</t>
  </si>
  <si>
    <t>564/04.11.2025</t>
  </si>
  <si>
    <t>01.10.2027</t>
  </si>
  <si>
    <t>28.10.2025</t>
  </si>
  <si>
    <t>07.11-2025</t>
  </si>
  <si>
    <t>07.11.2025</t>
  </si>
  <si>
    <t>06.11.2025</t>
  </si>
  <si>
    <t>AA1_627 la CTR. 564_04.11.25 PRELUNGIRE TERMEN LIVRARE PANA LA 30.12.2025</t>
  </si>
  <si>
    <t xml:space="preserve">1-Lot 5     1-Lot 7 </t>
  </si>
  <si>
    <t>1 - Lot 1    2 - Lot 2   1 - Lot 3</t>
  </si>
  <si>
    <t>2 - Lot 1    3 - Lot 5</t>
  </si>
  <si>
    <t>11.11.2025</t>
  </si>
  <si>
    <t>MOVILIFT CONSTRUCT</t>
  </si>
  <si>
    <t>TROLIU 15-17 KW LIFT 17 PERSOANE CORP D SP.SF.LUCA INCLUSIV MONTAJ</t>
  </si>
  <si>
    <t>AA1_626_LA CTR.569_11.11.25 Se completeaza articolul 3 "Obiectul Contractului" cu alin 3.1 care prevede urm: Furnozorul se obliga sa livreze echipamentul impreuna cu accesoriile, in urmatoarea configuratie: Troliu 15-17kw, Cabluri de tractiune, Tile metalice prindere cabluri tractiune, Cleme prindere cabluri tractiune, Suruburi, Piulite si Electrozi sudura</t>
  </si>
  <si>
    <t>LOT 2-Ecograf stationar cardiologie cu sonda sectoriala lineara</t>
  </si>
  <si>
    <t>MEDIQ INNOVATIVE TECHNOLOGIES</t>
  </si>
  <si>
    <t>Lot 1 - Ecograf performant 1 buc*348.739.50 lei fara tva</t>
  </si>
  <si>
    <t>KEMBLI MED</t>
  </si>
  <si>
    <t xml:space="preserve">Lot 6- Masa operatie oftalmologie 1Buc. *72,250.00 fara TVA </t>
  </si>
  <si>
    <t>GLOBAL MEDICAL SOLUTIONS</t>
  </si>
  <si>
    <t>Lot 4 - Ecograf de inalta performanta cu minim 3 sonde - 1 buc*697.400 lei fara tva</t>
  </si>
  <si>
    <t>BRAINS M &amp; A CONSULTING</t>
  </si>
  <si>
    <t>Lot 8 - Analizor POC  de gaze sanguine 1 buc*75.000 lei fara tva</t>
  </si>
  <si>
    <t>18.11.2025</t>
  </si>
  <si>
    <t xml:space="preserve">LIAMED </t>
  </si>
  <si>
    <t>LOT 9-Aparat terapie cu socuri</t>
  </si>
  <si>
    <t>LOT 3- Ecograf  stationar</t>
  </si>
  <si>
    <t>LOT 5-Electrocauter mono-bipolar cu sigilare vasculara</t>
  </si>
  <si>
    <t>Furnizare instalatie de detectie, semnalizare si avertizare la incendiu la Spitalul Clinic de Copii Dr. Victor Gomoiu, corp C1 si C2</t>
  </si>
  <si>
    <t>SUN POWER CLIMA</t>
  </si>
  <si>
    <t xml:space="preserve">Aer conditionat 12.000 BTU 21 buc*2.396.70 lei fara tva/buc; Aer conditionat 9.000 BTU 13 buc*2.314.04 lei fara tva/buc; </t>
  </si>
  <si>
    <t>Lot 4- Ecograf doppler color inalta performanta urologie 3 sonde 2 Buc.*462,184.87 lei fara tva/ buc</t>
  </si>
  <si>
    <t>VIDEOLARINGOSCOP, 234.500,00 LEI FARA TVA* 1 BUC</t>
  </si>
  <si>
    <t>DANSON</t>
  </si>
  <si>
    <t>Bronhoscop flexibil cu canal de lucru cu adaptor la ecran de 2.8 mm</t>
  </si>
  <si>
    <t>FRESENIUS MEDICAL CARE ROMANIA</t>
  </si>
  <si>
    <t>ECMO 2 BUC</t>
  </si>
  <si>
    <t>DUTCHMED</t>
  </si>
  <si>
    <t>APARAT OXID NITRIC CU BUTELIE</t>
  </si>
  <si>
    <t>APARAT EFECTUARE EKG</t>
  </si>
  <si>
    <t>04.12.2025</t>
  </si>
  <si>
    <t>CARL ZEISS INSTRUMENTS</t>
  </si>
  <si>
    <t>LOT 1- MICROSCOP OPERATOR INTRERVENTII ORL</t>
  </si>
  <si>
    <t>TIMBERSTAR</t>
  </si>
  <si>
    <t>GENERATOR RADIOFRECVENTA PENTRU CHIRURGIE ORL-LOT 3, SET INSTRUMENTAR MICROCHIRURGIE LARINGIANA IN SUSPENSIE ADULTI- LOT 4</t>
  </si>
  <si>
    <t>16.12.2025</t>
  </si>
  <si>
    <t>LOT 2- Laser CO2- specialitatea ORL</t>
  </si>
  <si>
    <t xml:space="preserve">IBUPROFEN SIROP- PADUDEN CU AROMA DE CAISE, 20MG/ML-SUSP.ORALA X 100 ML-TERAPIA RO-Lot 8, cantitate min 2111, cantitate maxima 4222, pret lei fara TVA* 22 LEI/flacon </t>
  </si>
  <si>
    <t>CARBUNE ACTIVAT 250 MG, COMPRIMATE, CANTITATE MIN 7140, CANTITATE MAX 14280, 0.65 LEI FARA TVA/CPR,LOT.2,  EPIPEN 150 MICROGRAME, CANTITATE MIN 760-CANTITATE MAX 1520, 158.59 LEI FARA TVA/ STILOU,LOT 4,  EPIPEN 300 MICROGRAME , CANTITATE MIN 13, CANTITATE MAX 26, 171.83  LEI FARA TVA/STILOU,LOT 5,  METAMIZOL SODIC, FIOLE, ALGOCALMIN, CANTITATE MIN 122-CANTITATE MAX 244, 1.04 LEI FARA TVA/ FIOLE, LOT 10 ,NITROGLICERINA COMPRIMATE, CANTITATE MIN. 1600-CANTITATE MAX.3200,   1.15  LEI FARA TVA /CPR, LOT 14</t>
  </si>
  <si>
    <t>CALCIU  ALEVIA + VITAMINA D3, CANTITATE MIN 669-CANTITATE MAX 1338, FLACON *30 CPR, 24.09 LEI FARA TVA/ FLACON, LOT 1, IBUPROFEN SIROP, 20 MG/ML/FLACON, CANITATE MIN 2111-CANTITATE MAX. 4222, 11.40 LEI FARA TVA/FLACON, LOT 8, MAGNEZIU 50 MG  + B6, CUTIE *50 CPR, CANTITATE MIN 554-CANTITATE MAX 1108, 16.58 LEI FARA TVA/CPR, LOT 9</t>
  </si>
  <si>
    <t>MATERIAL DE OBTURATIE PROVIZORIE,CITODUR ROSU CANTITATE MIN 352, CANTITATE MAX 704, FLACON * 30G, 28 LEI FARA TVA/FLACON, LOT 15, MATERIALE PT OBTURATII DEFINITIVE RADICULARE, EUGETIN KIT 14 GR +10 ML, MIN176-MAX 352 TRUSA, 200 LEI  FARA TVA/TRUSA, LOT 17, ANTIBIOTIC PT. ALVEOLITE POST EXTRACII ORALE, MIN 173-MAX 346, FLACON, 240 LEI FARA TVA/FLACON, LOT 18, CIMENT FOSFAT DE ZINC, MIN 176-MAX 352/CUTIE, 61 LEI FARA TVA/CUTIE, LOT 19, CIMENT TIP IONOMER DE STICLA, AUTOPOLIMERI ZABIL, MIN 175-MAX 350, TRUSA, 170 LEI FARA TVA/TRUSA, LOT 20, CIMENT TIP IONOMER DE STICLA , FOTOPOLIMERI ZABIL, MIN 352-MAX 704, CUTIE *1 SRINGA* 2 ML, 72 LEI FARA TVA /CUTIE, LOT 21, GEL DEMINERALIZANT 10 ML, MIN 305-MAX 610, SERINGA* 10 ML, 38 LEI FARA TVA/ SERINGA, LOT 22,PASTA LUSTRUIT OBTURATII, MIN 352-MAX 704/SERINGA , 45 LEI FARA TVA/SERINGA, LOT 23, PASTA PE BAZA DE HIDROXID DE CALCIU PT TRATAMENT ENDODONTIC, MIN 704-MAX 1408/SERINGA, 70 LEI FARA TVA/ SERINGA, LOT 24, OXID DE ZINC, MIN 304-MAX 608, FLCON, 23 LEI PRET FARA TVA/FLACON, LOT 26, SOLUTIE SPALATURI ENDOCANALIC ULARE, MIN 230, MAX 460, FLACON, 22 LEI FARA TVA/FLACON, LOT 27 , SOLUTII PT ANTISEPTIZAREA CANALELOR RADICULARE, MIN 203, MAX 406, FLACON, 250 LEI FARA TVA/FLACON, LOT 29, ANESTEZIC  IN CARPULE PT SERINGA UNIJECT-UBISTESIN, MIN 143-MAX 286, CUTIE *50 CARPULE, 185 LEI FARA TVA/ CUTIE, LOT31, SOLUTIE DENTARA PE BAZA DE LIDOCAINA, LEVOMENTOL, FENOL, MIN 176, MAX 352, FLACON, 40 LEI FARA TVA/ FLACON, LOT 32, EUGENOL, MIN 304-MAX 608 FLACON, 36LEI FARA TVA/ FLACON, LOT 33,IODOFORM , MIN 176-MAX 352, FLACON , 123 LEI FARA TVA/ FLACON, LOT 34, MATERIAL COMPOZIT FLOW, MIN 489-MAX 978 SERINGA, 38 LEI FARA TVA/ SERINGA, LOT 35, SPRAY TESTARE VITALITATE, MIN 157- MAX 314, FLACON, 28.50 LEI FARA TVA/ FLACON , LOT 36</t>
  </si>
  <si>
    <t>19.11.2025</t>
  </si>
  <si>
    <t>02.12.2027</t>
  </si>
  <si>
    <t>569/11.11.2025</t>
  </si>
  <si>
    <t>570/11.11.2025</t>
  </si>
  <si>
    <t>571/11.11.2025</t>
  </si>
  <si>
    <t>573/11.11.2025</t>
  </si>
  <si>
    <t>574/11.11.2025</t>
  </si>
  <si>
    <t>575/11.11.2025</t>
  </si>
  <si>
    <t>588/18.11.2025</t>
  </si>
  <si>
    <t>572/11.11.2025</t>
  </si>
  <si>
    <t>589/18.11.2025</t>
  </si>
  <si>
    <t>579/13.11.2025</t>
  </si>
  <si>
    <t>580/14.11.2025</t>
  </si>
  <si>
    <t>583/14.11.2025</t>
  </si>
  <si>
    <t>596/24.11.2025</t>
  </si>
  <si>
    <t>604/28.11.2025</t>
  </si>
  <si>
    <t>621/02.12.2025</t>
  </si>
  <si>
    <t>622/02.12.2025</t>
  </si>
  <si>
    <t>623/02.12.2025</t>
  </si>
  <si>
    <t>628/04.12.2025</t>
  </si>
  <si>
    <t>629/04.12.2025</t>
  </si>
  <si>
    <t>702/16.12.2025</t>
  </si>
  <si>
    <t>617/02.12.2025</t>
  </si>
  <si>
    <t>618/02.12.2025</t>
  </si>
  <si>
    <t>619/02.12.2025</t>
  </si>
  <si>
    <t>620/02.12.2025</t>
  </si>
  <si>
    <t>Subcontractant: Sante International</t>
  </si>
  <si>
    <t>Subcontractant: Elmed Medical</t>
  </si>
  <si>
    <t>1 - Lot 2    1 - Lot 4   1 - Lot 5   1 - Lot 10   1 - Lot 14</t>
  </si>
  <si>
    <t>1 - Lot 1    2 - Lot 8   2 - Lot 9</t>
  </si>
  <si>
    <t>2 - Lot 15    1 - Lot 17   1 - Lot 18   2 - Lot 19   2 - Lot 20   2 - Lot 21    2 - Lot 22   2 - Lot 23   2 - Lot 24   2 - Lot 26    2 - Lot 27    1 - Lot 29    1 - Lot 31    1 - Lot 32    1 - Lot 33    1 - Lot 34    2 - Lot 35    1 - Lot 36</t>
  </si>
  <si>
    <t>AA14 la CTR.2748/14.05.2012 Prelungire valabilitate contract 01.10.2025-30.12.2025</t>
  </si>
  <si>
    <t>AA12_457_30.09.2025 la CTR.26176_24.09.2019 Prelungire valabilitate contract 01.10.2025-30.12.2025</t>
  </si>
  <si>
    <t>OP 2279/12.12.2025</t>
  </si>
  <si>
    <t>OP 2280/12.12.2025</t>
  </si>
  <si>
    <t>OP 2277/12.12.2025</t>
  </si>
  <si>
    <t>OP 2278/12.12.2025</t>
  </si>
  <si>
    <t>S9_545_28.10.2025 la A.C. 9486/20.04.2023</t>
  </si>
  <si>
    <t>Servicii de mentenanta preventiva, predictiva si corectiva pentru echipamentele, utilajele si dotarile aflate in exploatare in Corpurile B1 si C+D ale Spitalului clinic de Ortopedie, Traumatologie si TBC Osteoarticular "Foisor": piese 78.493,90 lei fara tva* 2 luni; mentenante 159.436,40 lei fara tva * 2 luni</t>
  </si>
  <si>
    <t>01.11.2025</t>
  </si>
  <si>
    <t>Gel demineralizant 10ml, 610 seringi*10ml*40 lei fara tva</t>
  </si>
  <si>
    <t>616/02.12.2025</t>
  </si>
  <si>
    <t>AA1_723_23.12.25_CTR.363_04.09.25 Se prelungeste perioada coontractuala Furnizare lift (inclusiv montare, demontare ascensor vechi) Spitalul Clinic Colentina, Pavilionul H  01.01.2026-20.02.2026 si se prelungeste termenul de montaj, instalare si pif cu 30 zile</t>
  </si>
  <si>
    <t>OP 1986/27.10.2025</t>
  </si>
  <si>
    <t>30.12.2025</t>
  </si>
  <si>
    <t>Proiectare si executie de lucrari ( Bransament apa si canalizare imobil - Desfacere/ refacere sistem rutier; Terasamente sapaturi si umplutura; Instalatii bransament apa; Instalatii racord canalizare; Contor bransament apa) pe amplsamentul situat in Str. Orzari nr. 53</t>
  </si>
  <si>
    <t>740/30.12.2025</t>
  </si>
  <si>
    <t>29.06.2026</t>
  </si>
  <si>
    <t xml:space="preserve">Lot 1 - Ace chirurgicale cu fir 260 buc *4.20 lei fara tva/buc; Lot 2 - Placute de sticla cu o fata mata 7/11 cm 684 buc * 5 lei fara tva/buc; Lot 3 - Oglinzi dentare 6.080 buc * 3.50 lei fara tva/buc; Lot 5 - Pudra aparat profilaxie 504 buc * flacon 300 gr * 150 lei fara tva/buc; Lot 12 - Pungi cu gel rece 2.746 buc * 7 lei fara tva/buc; </t>
  </si>
  <si>
    <t xml:space="preserve">Lot 4 - Perii pentru periaj dentar profesional 352 buc.(set*20)*12lei fara tva; Lot 6 - Set matrice metalica preformata segmentara cu clema 352 buc. (cutie*18)*69.87 lei fara tva </t>
  </si>
  <si>
    <t>30.12.2027</t>
  </si>
  <si>
    <t>730/30.12.2025</t>
  </si>
  <si>
    <t>731/30.12.2025</t>
  </si>
  <si>
    <t>lot 8 - Bavete de unica folosinta 468 cutii (cutie* 500 buc) * 59 lei fara tva/cutie</t>
  </si>
  <si>
    <t>lot 8 - Bavete de unica folosinta 468 cutii (cutie* 500 buc) * 84 lei fara tva/cutie</t>
  </si>
  <si>
    <t>732/30.12.2025</t>
  </si>
  <si>
    <t>1 - Lot 4    1 - Lot 6</t>
  </si>
  <si>
    <t>1 - Lot 1  1 - Lot 2  2- Lot 3   1- Lot 5   2- Lot 12</t>
  </si>
  <si>
    <t>DIRECTIA MANAGEMENT PROIECTE</t>
  </si>
  <si>
    <t>AA3_727_29.1225 la S8_171 Actualizare pret lucrari executate -5.068.331.31 lei</t>
  </si>
  <si>
    <t>AA4-466/06.10.2025 LA CTR 31851_23.11.2022 Durata contractului se prelungeste pana la receptia la terminarea lucrarilor pentru obiectivul de investitii "Conversie   si Reamenajare Centru Medico-Social pentru Grupuri Vulnerabile din str. Orzari nr.53"</t>
  </si>
  <si>
    <t>OP 392/25.02.2026</t>
  </si>
  <si>
    <t>OP 611/24.03.2026</t>
  </si>
  <si>
    <t>S3_52_12.03.2026 la AC 195_21.07.25</t>
  </si>
  <si>
    <t>Servicii de colectare, prelucrare, centralizare si validare a situatiilor financiare lunare, trimestriale si anuale, Bugetului de Venituri si Cheltuieli atat pentru activitatea proprie cat si pentru unitatile sanitare subordonate si prelucrarea facturii electronice in relatia B2B (raportare/facturare) si a facturii electronice in relatia B2C (raportare) pentru activitatea ASSMB - 4 luni * 26.862 lei/luna cu TVA</t>
  </si>
  <si>
    <t>31.12.2026</t>
  </si>
  <si>
    <t>01.05.2026</t>
  </si>
  <si>
    <t>OP 259/04.02.2026</t>
  </si>
  <si>
    <t>AA3_742_30.12.2025 la CTR. 8390_12.04.2024 Prelungire valabilitate 01.01.2026-30.04.2026</t>
  </si>
  <si>
    <t>OP 268/04.02.2026</t>
  </si>
  <si>
    <t>OP 463/27.02.2026</t>
  </si>
  <si>
    <t>OP 636/27.03.2026</t>
  </si>
  <si>
    <t>OP 441/25.02.2026</t>
  </si>
  <si>
    <t>OP 264/04.02.2026</t>
  </si>
  <si>
    <t>OP 182/22.01.2026</t>
  </si>
  <si>
    <t>OP 207/30.01.2026</t>
  </si>
  <si>
    <t>OP 297/06.02.2026</t>
  </si>
  <si>
    <t>AA3_635_08.12.2025 LA CTR.112_07.05.2025 PRELUNGIRE DURATA PANA LA 01.01.2026-30.04.2026 SI SUPLIMENTARE VALOARE CONTRACT 435.929.12 lei</t>
  </si>
  <si>
    <t>OP 466/26.02.2026</t>
  </si>
  <si>
    <t>OP 338/17.02.2026</t>
  </si>
  <si>
    <t>OP 340/18.02.2026</t>
  </si>
  <si>
    <t>OP 610/24.03.2026</t>
  </si>
  <si>
    <t>OP 638/27.03.2026</t>
  </si>
  <si>
    <t>OP 694/31.03.2026</t>
  </si>
  <si>
    <t>OP 445/26.02.2026</t>
  </si>
  <si>
    <t>OP 650/30.03.2026</t>
  </si>
  <si>
    <t>OP 631/27.03.2026</t>
  </si>
  <si>
    <t>AA2_713_19.12.25 LA CTR.16_17.02.25 Prelungire durata contract de la 17.02.25-31.12.25, cu posibilitate prelungire cu 4 luni</t>
  </si>
  <si>
    <t>AA3_721_22.12.25 LA CTR.16_17.02.25 Prelungire durata contract 01.01.2026-30.04.2026, se prelungeste cu 4 luni si suplimentare val.contract  16.940 LEI cu TVA inclus</t>
  </si>
  <si>
    <t>OP 624/27.03.2026</t>
  </si>
  <si>
    <t>OP 270/04.02.2026</t>
  </si>
  <si>
    <t>OP 626/27.03.2026</t>
  </si>
  <si>
    <t>OP 250/04.02.2026</t>
  </si>
  <si>
    <t>OP 634/27.03.2026</t>
  </si>
  <si>
    <t>AA2_645_15.12.2025 la CTR.104 PRELUNGIRE VALABILITATE 01.01.2026-30.04.2026 SI SUPLIMENTARE VALOARE CONTRACT 4 luni*11.600 lei/luna fara tva</t>
  </si>
  <si>
    <t>OP 637/27.03.2026</t>
  </si>
  <si>
    <t>OP 255/04.02.2026</t>
  </si>
  <si>
    <t>OP 257/04.02.2026</t>
  </si>
  <si>
    <t>OP 628/27.03.2026</t>
  </si>
  <si>
    <t>OP 324/10.02.2026</t>
  </si>
  <si>
    <t>OP 344/24.02.2026</t>
  </si>
  <si>
    <t>OP 501/19.03.2026</t>
  </si>
  <si>
    <t>OP 252/04.02.2026</t>
  </si>
  <si>
    <t>OP 456/27.02.2026</t>
  </si>
  <si>
    <t>OP 281/04.02.2026</t>
  </si>
  <si>
    <t>OP 632/27.03.2026</t>
  </si>
  <si>
    <t>OP 614/24.03.2026</t>
  </si>
  <si>
    <t>OP 462/26.02.2026</t>
  </si>
  <si>
    <t>OP 267/04.02.2026</t>
  </si>
  <si>
    <t>AA2_649_15.12.2025 la CTR. 97_23.04.2025 Prelungire valabilitate 01.01.2026-30.04.2026</t>
  </si>
  <si>
    <t>AA3_25_20.02.2026 LA CTR.137_28.05.2025 Prelungire valabilitate ctr. 137/28.05.2025 28.02.2026-28.05.2026</t>
  </si>
  <si>
    <t>OP 258/04.02.2026</t>
  </si>
  <si>
    <t>OP 465/26.02.2026</t>
  </si>
  <si>
    <t>OP 615/24.03.2026</t>
  </si>
  <si>
    <t>OP 269/04.02.2026</t>
  </si>
  <si>
    <t>OP 635/27.03.2026</t>
  </si>
  <si>
    <t>OP 2121/25.11.2025</t>
  </si>
  <si>
    <t>OP 280/04.02.2026</t>
  </si>
  <si>
    <t>OP 461/26.02.2026</t>
  </si>
  <si>
    <t>OP 2354/18.12.2025</t>
  </si>
  <si>
    <t>OP 630/27.03.2026</t>
  </si>
  <si>
    <t xml:space="preserve">AA1_301_28.08.25 LA A.C 175 Majorare cota tva, de la 19% la 21% Valoare 12.736 lei </t>
  </si>
  <si>
    <t>OP 279/04.02.2026</t>
  </si>
  <si>
    <t>OP 460/26.02.2026</t>
  </si>
  <si>
    <t>AA1_720_19.12.25_LA CTR.247_11.08.25 Prelungire termen de valabilitate cu 90 zile 01.01.2026-31.03.2026</t>
  </si>
  <si>
    <t>AA1_35_25.02.2026 LA AC288_27.08.25 Servicii de colectare, transport, procesare si eliminare finala a deseurilor rezultate din activitati medicale 600 colectari Valoare 17.061 (Tva inclus)</t>
  </si>
  <si>
    <t>AA1_37_26.02.2026 LA S2_647_15.12.25 LA AC288 Servicii de colectare, transport, procesare si eliminare finala a deseurilor rezultate din activitati medicale 80 colectari *23.50 lei fara tva/colectare</t>
  </si>
  <si>
    <t>OP 266/04.02.2026</t>
  </si>
  <si>
    <t>OP 629/27.03.2026</t>
  </si>
  <si>
    <t>OP 649/30.03.2026</t>
  </si>
  <si>
    <t>RUBRICK ARCHITECTURE</t>
  </si>
  <si>
    <t>Servicii de recreare a planurilor in format digital si actualizare a solutiilor arhitecturale si de instalatii pentru a reflecta cu acuratete situatia existenta conform reglementarilor legale si cerintelor ISU pentru SPITALUL CLINIC DE ORTOPEDIE, TRAUMATOLOGIE SI TBC OSTEARTICULAR "FOISOR"</t>
  </si>
  <si>
    <t>Servicii de reparare si intretinere a apraturii medicale pentru cabinetele de medicina stomatologica 161 cab*210 lei fara tva/cab</t>
  </si>
  <si>
    <t>739/30.12.2025</t>
  </si>
  <si>
    <t>30/23.02.2026</t>
  </si>
  <si>
    <t>30.03.2026</t>
  </si>
  <si>
    <t>01.03.2026</t>
  </si>
  <si>
    <t>31.05.2026</t>
  </si>
  <si>
    <t>AA9_24 la CTR. 26988_13.10.2022 Suplimentare valoare contract 14.524.57 lei (va inclus) si prelungire valabilitate 23.02.2026-22.05.2026</t>
  </si>
  <si>
    <t>OP 421/26.02.2026</t>
  </si>
  <si>
    <t>OP 441/26.02.2026</t>
  </si>
  <si>
    <t>OP 416/26.02.2026</t>
  </si>
  <si>
    <t>OP 567/20.03.2026</t>
  </si>
  <si>
    <t>AA6_47_09.03.26_CTR.4014 Suplimentare pret contract cu suma de 5.047.998.83 lei fara tva, respectiv 6.058.379.71 lei tva inclus</t>
  </si>
  <si>
    <t>OP 558/20.03.2026</t>
  </si>
  <si>
    <t>OP 662/30.03.2026</t>
  </si>
  <si>
    <t>AA2_327/28.08.25 la AC.8294/04.04.2023 Majorare cota tva, de la 19% la 21% Valoare: 870.461.03 lei</t>
  </si>
  <si>
    <t>OP 209/30.01.2026</t>
  </si>
  <si>
    <t>OP 210/30.01.2026</t>
  </si>
  <si>
    <t>OP 211/30.01.2026</t>
  </si>
  <si>
    <t>OP 212/30.01.2026</t>
  </si>
  <si>
    <t>OP 510/19.03.2026</t>
  </si>
  <si>
    <t>OP 511/19.03.2026</t>
  </si>
  <si>
    <t>OP 415/26.02.2026</t>
  </si>
  <si>
    <t>OP 655/30.03.2026</t>
  </si>
  <si>
    <t>AA2_44_06.03.26 la ACORD 161 Prelungire durata Acord Contractual 161/10.09.2024 pana la 31.12.2026</t>
  </si>
  <si>
    <t>OP 439/26.02.2026</t>
  </si>
  <si>
    <t>OP 443/26.02.2026</t>
  </si>
  <si>
    <t>AA2_48_09.03.26 LA CTR.549_29.10.25 Prelungire durata Contract 549/29.10.2025 pana la 31.03.2026</t>
  </si>
  <si>
    <t xml:space="preserve">OP 647/27.03.2026 </t>
  </si>
  <si>
    <t>OP 208/30.01.2026</t>
  </si>
  <si>
    <t>OP 272/04.02.2026</t>
  </si>
  <si>
    <t>OP 643/27.03.2026</t>
  </si>
  <si>
    <t>OP 564/20.03.2026</t>
  </si>
  <si>
    <t>OP 423/26.02.2026</t>
  </si>
  <si>
    <t>OP 506/19.03.2026</t>
  </si>
  <si>
    <t>OP 553/20.03.2026</t>
  </si>
  <si>
    <t>OP 659/30.03.2026</t>
  </si>
  <si>
    <t>OP 477/04.03.2026</t>
  </si>
  <si>
    <t>A1_32_03.11.2025_AC_357 Se modifica pretul unitar al: Epinephrinum 4.978 fiole*5.24 lei fara tva/fiola</t>
  </si>
  <si>
    <t>S2_34_24.02.26_AC_357_01.09.25</t>
  </si>
  <si>
    <t>24.02.2026</t>
  </si>
  <si>
    <t>Epinephrinum 1.310 fiole*5.24 lei fara tva/fiola</t>
  </si>
  <si>
    <t>OP 426/26.02.2026</t>
  </si>
  <si>
    <t>OP 508/19.03.2026</t>
  </si>
  <si>
    <t>OP 507/19.03.2026</t>
  </si>
  <si>
    <t>OP 411/26.02.2026</t>
  </si>
  <si>
    <t>OP 436/26.02.2026</t>
  </si>
  <si>
    <t>OP 653/30.03.2026</t>
  </si>
  <si>
    <t>OP 504/19.03.2026</t>
  </si>
  <si>
    <t>OP 431/26.02.2026</t>
  </si>
  <si>
    <t>OP 505/19.03.2026</t>
  </si>
  <si>
    <t>OP 413/26.02.2026</t>
  </si>
  <si>
    <t>OP 433/26.02.2026</t>
  </si>
  <si>
    <t>OP 559/20.03.2026</t>
  </si>
  <si>
    <t>OP 660/30.03.2026</t>
  </si>
  <si>
    <t>OP 432/26.02.2026</t>
  </si>
  <si>
    <t>OP 418/26.02.2026</t>
  </si>
  <si>
    <t>OP 424/26.02.2026</t>
  </si>
  <si>
    <t>OP 438/26.02.2026</t>
  </si>
  <si>
    <t>OP 565/20.03.2026</t>
  </si>
  <si>
    <t>OP 656/30.03.2026</t>
  </si>
  <si>
    <t>OP 430/26.02.2026</t>
  </si>
  <si>
    <t>OP 422/26.02.2026</t>
  </si>
  <si>
    <t>OP 414/26.02.2026</t>
  </si>
  <si>
    <t>OP 661/30.03.2026</t>
  </si>
  <si>
    <t>OP 435/26.02.2026</t>
  </si>
  <si>
    <t>OP 419/26.02.2026</t>
  </si>
  <si>
    <t>OP 547/20.03.2026</t>
  </si>
  <si>
    <t>OP 503/19.03.2026</t>
  </si>
  <si>
    <t>OP 562/20.03.2026</t>
  </si>
  <si>
    <t>OP 663/30.03.2026</t>
  </si>
  <si>
    <t>AA2_26_20.02.26_CTR.363_04.09.25 Se prelungeste perioada coontractuala Furnizare lift (inclusiv montare, demontare ascensor vechi) Spitalul Clinic Colentina, Pavilionul H  21.02.2026-30.03.2026 si se prelungeste termenul de montaj si livrare cu 60 zile</t>
  </si>
  <si>
    <t>OP 644/27.03.2026</t>
  </si>
  <si>
    <t>OP 2314/17.12.2025</t>
  </si>
  <si>
    <t>OP 412/26.02.2026</t>
  </si>
  <si>
    <t>OP 410/26.02.2026</t>
  </si>
  <si>
    <t>OP 566/20.03.2026</t>
  </si>
  <si>
    <t>OP 563/20.03.2026</t>
  </si>
  <si>
    <t>OP 657/30.03.2026</t>
  </si>
  <si>
    <t>OP 429/26.02.2026</t>
  </si>
  <si>
    <t>OP 651/30.03.2026</t>
  </si>
  <si>
    <t>OP 427/26.02.2026</t>
  </si>
  <si>
    <t>OP 425/26.02.2026</t>
  </si>
  <si>
    <t>OP 652/30.03.2026</t>
  </si>
  <si>
    <t>OP 654/30.03.2026</t>
  </si>
  <si>
    <t>OP 551/20.03.2026</t>
  </si>
  <si>
    <t>Epipen 300 micrograme 26 fiole*171.83 lei fara tva/fiola REST 21 fiole</t>
  </si>
  <si>
    <t>S1_33_24.02.2026 la A.C. 618_02.12.25</t>
  </si>
  <si>
    <t>23.02.2026</t>
  </si>
  <si>
    <t>Materiale pentru opturatia coronara definitiva 50 tuse*730 lei fara tva/trusa</t>
  </si>
  <si>
    <t>12.03.2026</t>
  </si>
  <si>
    <t>Lot 1 - Detergent dezinfectant enzimatic de nivel inalt pentru decontaminarea instrumentarului stomatologic. Solutie concentrata. Recipient cu capacitate de 1 litru flacon 1000 ml 167 flacoane*36 lei fara tva/flacon; Lot 2 - Dezinfectant concentrat de nivel inalt pentru instrumentarul medico sanitar. Recipient cu capacitate de 1 litru/kg flacon 1000 ml/1000mg 159 flacoane*34 lei fara tva/flacon; Lot 3 -Dezinfectant concentrat de nivel mediu-spray-pentru instrumentar si dispozitive medicale, suprafete ( ex: unit, msa de tratament, faianta, mobilier, paturi, pavimente, etc.) cu indicatie de utilizare in unitatile sanitare. Recipient cu capacitate de 1 litru prevazut cu dispozitiv de pulverizare flacon 1000 ml 656 flacoane*12 lei fara tva/flacon; Lot 4 - Dezinfectant pentru dezinfectia chirurgicala a mainilor prin frecare, solutie gata preparata. Recipient cu capacitate de 1 litru prevazut cu pompa de dozare incorporata flacon 1000 ml 633 flacoane*18 lei fara tva/flacon</t>
  </si>
  <si>
    <t>28/23.02.2026</t>
  </si>
  <si>
    <t>45/09.03.2026</t>
  </si>
  <si>
    <t>46/09.03.2026</t>
  </si>
  <si>
    <t>50/12.03.2026</t>
  </si>
  <si>
    <t>23.03.2026</t>
  </si>
  <si>
    <t>09.03.2028</t>
  </si>
  <si>
    <t>11.05.2026</t>
  </si>
  <si>
    <t>NEGOCIERE FARA PUBLICAREA PRELABILA A UNUI ANUNT DE PARTICIPARE</t>
  </si>
  <si>
    <t xml:space="preserve">1 - Lot 1   1 - Lot 2  1 - Lot 4   1 - Lot 7   1 - Lot 14   1 - Lot 15   Loturi anulate: 3, 5, 6, 8, 9, 10, 11, 12, 13 </t>
  </si>
  <si>
    <t>Lot 1 - Clorhidrat de oxitetraciclina si hidrocortizon, suspensie, spray cutanat 1.302 flacoane*35.28 lei fara tva/flacon; Lot 2 - Combinatii (carbonat de calciu, carbonat de magnesziu si trisilicat e magneziu), hidroxid de aluminium comprimate masticabile flacon*20 cpr 2.898 flacoane*16 lei fara tva/flacon; Lot 4 - Zinc bacitracina si suflat de neomicina pulbere, pulbere cutanata 1g pulbere - zinc bacitracina, 250 ui si suflat de neomicina 5.000 ui, cutie a 10g - 1.230 cutii*34.98 lei fara tva/cutie; Lot 7 - Salbutamolum sirop 2mg/5 ml sirop 284 flacoane*12.42 lei fara tva/flacon</t>
  </si>
  <si>
    <t xml:space="preserve">Lot 14 Material pentru obturatia coronara definitiva 396 truse*920 lei fara tva/trusa; Lot 15 Material pentru obturatia de canal definitiva 352 truse*580 lei fara tva/trusa; </t>
  </si>
  <si>
    <t>OP 288/04.02.2026</t>
  </si>
  <si>
    <t>OP 509/19.03.2026</t>
  </si>
  <si>
    <t>OP 454/27.02.2026</t>
  </si>
  <si>
    <t xml:space="preserve">Nr. Crt  </t>
  </si>
  <si>
    <t>NR. CONTRACT SI DATA ATRIBUIRII</t>
  </si>
  <si>
    <t>PROCEDURA APLICATA</t>
  </si>
  <si>
    <t>NUMAR OFERTANTI</t>
  </si>
  <si>
    <t>FURNIZOR/PRESTATOR/EXECUTANT</t>
  </si>
  <si>
    <t>PARTENERI (ASOCIATI/SUBCONTRACTANTI/TERTI/SUSTINATORI)</t>
  </si>
  <si>
    <t>VALOAREA PREVAZUTA IN CONTRACT</t>
  </si>
  <si>
    <t>CHELTUIELI ELIGIBILE</t>
  </si>
  <si>
    <t>CHELTUIELI NEELIGIBILE</t>
  </si>
  <si>
    <t>SURSA FINANTARII</t>
  </si>
  <si>
    <t>DATA DE INCEPUT</t>
  </si>
  <si>
    <t>DATA DE FINALIZARE PREVAZUTA IN CONTRACT</t>
  </si>
  <si>
    <t>MODIFICARE A CUANTUMULUI PRETULUI PRIN ACT ADITIONAL/SI DATA ACESTUIA</t>
  </si>
  <si>
    <t>PRET FINAL</t>
  </si>
  <si>
    <t>STATUS (finalizat/in executie)</t>
  </si>
  <si>
    <t>Procese verbale</t>
  </si>
  <si>
    <t>VALOARE PLATITA (CU TVA)</t>
  </si>
  <si>
    <t>DATA EFECTUARII PLATII</t>
  </si>
  <si>
    <t>CONTRACT FINANȚARE</t>
  </si>
  <si>
    <t>1142/28/NN/27.12.2023/184/04.01.2024</t>
  </si>
  <si>
    <r>
      <t xml:space="preserve">Accesarea fondurilor europene în cadrul mecanismului de redresare și rezilienta, în vederea îndeplinirii satisfăcătoare a proiectului </t>
    </r>
    <r>
      <rPr>
        <i/>
        <sz val="12"/>
        <rFont val="Times New Roman"/>
        <family val="1"/>
      </rPr>
      <t>„Dezvoltarea infrastructurii spitalicesti a sectiei de terapie pentru nou-nascuti in cadrul Spitalului Clinic Nicolae Malaxa”</t>
    </r>
  </si>
  <si>
    <t>Ministerul Sănătății</t>
  </si>
  <si>
    <t>1.112.935,60</t>
  </si>
  <si>
    <t>222.039,00</t>
  </si>
  <si>
    <t>890.896,60</t>
  </si>
  <si>
    <t>PNRR + Buget propriu - Fonduri nerambursabile</t>
  </si>
  <si>
    <t>30/11/2024 prelungita conform AA 1/19/09/2024, pana la data de 30/11/2025</t>
  </si>
  <si>
    <t>-</t>
  </si>
  <si>
    <t>N/A</t>
  </si>
  <si>
    <t>În execuție</t>
  </si>
  <si>
    <t>CONTRACT DE SERVICII DE INFORMARE SI PUBLICITATE</t>
  </si>
  <si>
    <t>115/29.08.2024</t>
  </si>
  <si>
    <t>Servicii de informare și publicitate în cadrul proiectului „Dezvoltarea infrastructurii spitalicesti a sectiei de terapie pentru nou-nascuti in cadrul Spitalului Clinic Nicolae Malaxa”</t>
  </si>
  <si>
    <t xml:space="preserve">Achiziție Directă </t>
  </si>
  <si>
    <t>BEST SMART CONSULTING SRL</t>
  </si>
  <si>
    <t>8.318,10 lei cu TVA</t>
  </si>
  <si>
    <t>6.990,00</t>
  </si>
  <si>
    <t>1.328,10</t>
  </si>
  <si>
    <t>PNRR  - Fonduri nerambursabile</t>
  </si>
  <si>
    <t>26.03.2024</t>
  </si>
  <si>
    <t>30/11/2024 prelungita conform AA 2/323/29/10/2024, pana la data de 30/11/2025</t>
  </si>
  <si>
    <t xml:space="preserve"> AA 1 /97/22/08/2024 privind diminuarea valorii rezultand o noua suma de 
7.711,20 lei cu TVA
AA 3 / 420/18/09/2025 privind majorarea cotei TVA de la 19% la 21% rezultând o valoare noua de 7.751,20 lei cu TVA</t>
  </si>
  <si>
    <t>7.751,20 lei cu TVA</t>
  </si>
  <si>
    <t>CONTRACT DE ACHIZITIE PUBLICA DE PRODUSE</t>
  </si>
  <si>
    <t>Furnizarea,  instalarea si punerea in functiune a echipamentelor medicale  ECOGRAF PERFORMANT CU SOFT NEONATAL SI SONDE ADECVATE PENTRU ECOTRANSFRONTANELAR, ABDOMINAL, PULMONAR, PARTI MOI SI CORD în cadrul proiectului „Dezvoltarea infrastructurii spitalicesti a sectiei de terapie pentru nou-nascuti in cadrul Spitalului Clinic Nicolae Malaxa”</t>
  </si>
  <si>
    <t>Procedura simplificata</t>
  </si>
  <si>
    <t>MEDIST IMAGING &amp; POC SRL</t>
  </si>
  <si>
    <t>415.310,00 lei cu TVA</t>
  </si>
  <si>
    <t>Buget propriu</t>
  </si>
  <si>
    <t>1/8/2025 prelungita conform AA 1/430/12/5/2024, pana la data de 04/30/2025</t>
  </si>
  <si>
    <t>87812.36
116771,20
20430
190296,44</t>
  </si>
  <si>
    <t>28.03.2025
13.05.2025
17.06.2025
17.07.2025</t>
  </si>
  <si>
    <t>Finalizat</t>
  </si>
  <si>
    <t>116/29.08.2024</t>
  </si>
  <si>
    <t>Furnizarea,  instalarea si punerea in functiune a echipamentelor medicale  OFTALMOSCOP INDIRECT SI INSTRUMENTE în cadrul proiectului „Dezvoltarea infrastructurii spitalicesti a sectiei de terapie pentru nou-nascuti in cadrul Spitalului Clinic Nicolae Malaxa”</t>
  </si>
  <si>
    <t>RAFI MEDICAL SRL</t>
  </si>
  <si>
    <t>19.422,20 lei cu TVA</t>
  </si>
  <si>
    <t>1/8/2025 prelungita conform AA 1/429/12/5/2024, pana la data de 04/30/2025</t>
  </si>
  <si>
    <t>19422,20</t>
  </si>
  <si>
    <t>28.03.2025</t>
  </si>
  <si>
    <t>186/14.07.2025</t>
  </si>
  <si>
    <t>Furnizarea,  instalarea si punerea in functiune a echipamentelor medicale  INCUBATOR DE TRANSPORT în cadrul proiectului „Dezvoltarea infrastructurii spitalicesti a sectiei de terapie pentru nou-nascuti in cadrul Spitalului Clinic Nicolae Malaxa”</t>
  </si>
  <si>
    <t>DRAEGER ROMANIA SRL</t>
  </si>
  <si>
    <t>82.110,00 LEI CU TVA</t>
  </si>
  <si>
    <t>69.000,00</t>
  </si>
  <si>
    <t>13.110,00</t>
  </si>
  <si>
    <t>PNRR  - Fonduri nerambursabile și Buget propriu</t>
  </si>
  <si>
    <t xml:space="preserve">13.11.2025
</t>
  </si>
  <si>
    <t>AA 1 / 423/18/09/ 2025 privind majorarea cotei TVA de la 19% la 21% rezultând o valoare noua de 83.490,00 lei cu TVA</t>
  </si>
  <si>
    <t>187/14.07.2025</t>
  </si>
  <si>
    <t>Furnizarea,  instalarea si punerea in functiune a echipamentelor medicale  MONITOR SEMNE VITALE SALA DE NASTERI SI SALA DE CEZARIENE în cadrul proiectului „Dezvoltarea infrastructurii spitalicesti a sectiei de terapie pentru nou-nascuti in cadrul Spitalului Clinic Nicolae Malaxa”</t>
  </si>
  <si>
    <t>NOVA TECH MED SRL</t>
  </si>
  <si>
    <t>39.032,00 LEI CU TVA</t>
  </si>
  <si>
    <t>32.800,00</t>
  </si>
  <si>
    <t>6.232,00</t>
  </si>
  <si>
    <t>AA 1 / 424/18/09/ 2025 privind majorarea cotei TVA de la 19% la 21% rezultând o valoare noua de 39.688,00 lei cu TVA</t>
  </si>
  <si>
    <t>188/14.07.2025</t>
  </si>
  <si>
    <t>Furnizarea, instalarea si punerea in functiune a echipamentelor medicale  VENTILATOR TRANSPORT CU FIO2 REGLABIL 21-100% ȘI APARAT DE VENTILATIE MECANICA TIP-HIBRID în cadrul proiectului „Dezvoltarea infrastructurii spitalicesti a sectiei de terapie pentru nou-nascuti in cadrul Spitalului Clinic Nicolae Malaxa”</t>
  </si>
  <si>
    <t>ARCA PERFORMANCE SOLUTIONS SRL</t>
  </si>
  <si>
    <t>365.806,00 LEI CU TVA</t>
  </si>
  <si>
    <t>307.400,00</t>
  </si>
  <si>
    <t>58.406,00</t>
  </si>
  <si>
    <t>AA 1 / 422/18/09/2025 privind majorarea cotei TVA de la 19% la 21% rezultând o valoare noua de 371.954,00 lei cu TVA</t>
  </si>
  <si>
    <t>189/14.07.2025</t>
  </si>
  <si>
    <t>Furnizarea,  instalarea si punerea in functiune a echipamentelor medicale  MIXER DE AER-OXIGEN PENTRU SALA DE NASTERI SI SALA DE OPERATII în cadrul proiectului „Dezvoltarea infrastructurii spitalicesti a sectiei de terapie pentru nou-nascuti in cadrul Spitalului Clinic Nicolae Malaxa”</t>
  </si>
  <si>
    <t>ABB NEOPULS SRL</t>
  </si>
  <si>
    <t>35.581,00 LEI CU TVA</t>
  </si>
  <si>
    <t>29.900,00</t>
  </si>
  <si>
    <t>5.681,00</t>
  </si>
  <si>
    <t>AA 1 / 421/18/09/ 2025 privind majorarea cotei TVA de la 19% la 21% rezultând o valoare noua de 36.179,00 lei cu TVA</t>
  </si>
  <si>
    <t>CONTRACT FINANȚARE „Dezvoltarea infrastructurii spitalicești a secției de terapie intensivă pentru nou-născuți în cadrul Spitalului Clinic dr. Ion Cantacuzino”</t>
  </si>
  <si>
    <t>Nr.1145/28/NN/27.12.2023 și la ASSMB cu Nr. 182/04.01.2024</t>
  </si>
  <si>
    <t>Accesarea fondurilor europene în cadrul mecanismului de redresare și rezilienta, în vederea îndeplinirii satisfăcătoare a proiectului „Dezvoltarea infrastructurii spitalicești a secției de terapie intensivă pentru nou-născuți în cadrul Spitalului Clinic dr. Ion Cantacuzino”</t>
  </si>
  <si>
    <t xml:space="preserve">9.024.597,71 </t>
  </si>
  <si>
    <t>30.11.2024
prelungita conform AA 1/19/09/2024, pana la data de 30.11.2025; prelungita conform AA 3/30/10/2025, pana la data de 31.03.2026; prelungita conform AA 4/30.03.2026 pana la data de 15.06.2026</t>
  </si>
  <si>
    <t>Valoare diminuată la 5.863.660,21 conform AA2/07.10.2024</t>
  </si>
  <si>
    <t>7560/04.04.2024</t>
  </si>
  <si>
    <t>Servicii de informare și publicitate în cadrul proiectului Dezvoltarea infrastructurii spitalicești a secției de terapie intensivă pentru nou-născuți în cadrul Spitalului Clinic Dr. Ion Cantacuzino</t>
  </si>
  <si>
    <t>THE MANSION ADVERTISING SRL</t>
  </si>
  <si>
    <t>20.517,98</t>
  </si>
  <si>
    <t xml:space="preserve">30.11.2025
Act adit nr.1/
01.12.2024 de prelungire durata pana la  30.11.2025;
Act adit nr.3/
28.11.2025 de prelungire durata pana la  31.03.2026
Act adit nr.4/
30.03.2026 de prelungire durata pana la 15.06.2026
</t>
  </si>
  <si>
    <t>Valoare mărită la 20.526,98 CF. AA2/18.09.2025</t>
  </si>
  <si>
    <t>14.256,08
5.626,42</t>
  </si>
  <si>
    <t>OP1473/17.07.2025
OP1474/17.07.2025
OP2055/13.11.2025
OP2056/13.11.2025</t>
  </si>
  <si>
    <t>20.526,98</t>
  </si>
  <si>
    <t>387/06.11.2024
355/03.07.2025</t>
  </si>
  <si>
    <t>CONTRACT DE SERVICII DE AUDIT</t>
  </si>
  <si>
    <t>7561/04.04.2024</t>
  </si>
  <si>
    <t>Servicii de audit în cadrul proiectului Dezvoltarea infrastructurii spitalicești a secției de terapie intensivă pentru nou-născuți în cadrul Spitalului Clinic Dr. Ion Cantacuzino</t>
  </si>
  <si>
    <t>FINAUDIT ASSIST SRL</t>
  </si>
  <si>
    <t>32.725,00</t>
  </si>
  <si>
    <t>30.11.2025
Act adit nr.1/
01.12.2024 de prelungire durata pana la  30.11.2025;
Act adit nr.3/
28.11.2025 de prelungire durata pana la  31.03.2026</t>
  </si>
  <si>
    <t>33.137,50 CF. AA2/18.09.2025</t>
  </si>
  <si>
    <t>8.181,25
8.318,75
8.318,75</t>
  </si>
  <si>
    <t>OP371/10.10.2025
OP 122/06.04.2026
OP 122/06.04.2026</t>
  </si>
  <si>
    <t>307/19.05.2025
624/19.11.2025
715/15.12.2025</t>
  </si>
  <si>
    <t>436/09.12.2024</t>
  </si>
  <si>
    <t>Furnizarea,  instalarea si punerea in functiune a echipamentelor medicale, Lot 1 Aparate de ventilație mecanică (Ventilator mecanic pentru neonatologie), în cadrul proiectului Dezvoltarea infrastructurii spitalicești a secției de terapie intensivă pentru nou-născuți în cadrul Spitalului Clinic Dr. Ion Cantacuzino</t>
  </si>
  <si>
    <t>Licitație deschisă</t>
  </si>
  <si>
    <t>853.230,00</t>
  </si>
  <si>
    <t>OPME274/28.07.2025
OP1597/28.07.2025
OP1598/28.07.2025</t>
  </si>
  <si>
    <t>ASSMB 3926 /18.02.2025
ASSMB DMP 232/26.02.2025
ASSMB DMP 233/26.02.2025
ASSMB DMP 234/26.02.2025</t>
  </si>
  <si>
    <t>Furnizarea,  instalarea si punerea in functiune a echipamentelor medicale, Lot 2 Incubatoare (Incubator hibrid), în cadrul proiectului Dezvoltarea infrastructurii spitalicești a secției de terapie intensivă pentru nou-născuți în cadrul Spitalului Clinic Dr. Ion Cantacuzino</t>
  </si>
  <si>
    <t>738.692,50</t>
  </si>
  <si>
    <t>434/09.12.2024</t>
  </si>
  <si>
    <t>Furnizarea,  instalarea si punerea in functiune a echipamentelor medicale, Lot 3 Monitoare semne vitale (Monitoare semne vitale cu stație centrală de monitorizare), în cadrul proiectului Dezvoltarea infrastructurii spitalicești a secției de terapie intensivă pentru nou-născuți în cadrul Spitalului Clinic Dr. Ion Cantacuzino</t>
  </si>
  <si>
    <t>MEDICAL DEVICE STORE SRL</t>
  </si>
  <si>
    <t>Phillips</t>
  </si>
  <si>
    <t>890.120,00</t>
  </si>
  <si>
    <t>OPME261/17.07.2025
OP1468/17.07.2025
OP1469/17.07.2025
OP1470/17.07.2025</t>
  </si>
  <si>
    <t>584/20.12.2024
585/20.12.2024
586/20.12.2024
587/20.12.2024</t>
  </si>
  <si>
    <t>Furnizarea,  instalarea si punerea in functiune a echipamentelor medicale, Lot 8 Monitor semne vitale pentru sala de nașteri (Monitor sală de nașteri și sală de operații cezariene) / Monitor semne vitale pentru sala de operații cezariene (Monitor sală de nașteri și sală de operații cezariene), în cadrul proiectului Dezvoltarea infrastructurii spitalicești a secției de terapie intensivă pentru nou-născuți în cadrul Spitalului Clinic Dr. Ion Cantacuzino</t>
  </si>
  <si>
    <t>83.181,00</t>
  </si>
  <si>
    <t>589/20.12.2024
590/20.12.2024
591/20.12.2024
592/20.12.2024</t>
  </si>
  <si>
    <t>Furnizarea,  instalarea si punerea in functiune a echipamentelor medicale, Lot 11 Ecocardiograf portabil cu sonde cardiace și sondă cap/abdomen (Ecocardiograf portabil), în cadrul proiectului Dezvoltarea infrastructurii spitalicești a secției de terapie intensivă pentru nou-născuți în cadrul Spitalului Clinic Dr. Ion Cantacuzino</t>
  </si>
  <si>
    <t>1. Phillips
 2. BTL ROMANIA APARATURA MEDICALA</t>
  </si>
  <si>
    <t>411.087,88</t>
  </si>
  <si>
    <t>593/20.12.2024
594/20.12.2024
595/20.12.2024
596/20.12.2024</t>
  </si>
  <si>
    <t>435/09.12.2024</t>
  </si>
  <si>
    <t>Furnizarea,  instalarea si punerea in functiune a echipamentelor medicale, Lot 4 Injectomate (Injectomat cu stație de andocare), în cadrul proiectului Dezvoltarea infrastructurii spitalicești a secției de terapie intensivă pentru nou-născuți în cadrul Spitalului Clinic Dr. Ion Cantacuzino</t>
  </si>
  <si>
    <t>B.BRAUN MEDICAL SRL</t>
  </si>
  <si>
    <t>380.188,63</t>
  </si>
  <si>
    <t xml:space="preserve">OPME261/17.07.2025
OP1479/17.07.2025
OP1480/17.07.2025
</t>
  </si>
  <si>
    <t>90/20.01.2025
91/20.01.2025
92/20.01.2025
93/20.01.2025</t>
  </si>
  <si>
    <t>Furnizarea,  instalarea si punerea in functiune a echipamentelor medicale, Lot 5 Pompe de perfuzie (Infuzomat), în cadrul proiectului Dezvoltarea infrastructurii spitalicești a secției de terapie intensivă pentru nou-născuți în cadrul Spitalului Clinic Dr. Ion Cantacuzino</t>
  </si>
  <si>
    <t>44.117,40</t>
  </si>
  <si>
    <t>437/09.12.2024</t>
  </si>
  <si>
    <t>Furnizarea,  instalarea si punerea in functiune a echipamentelor medicale, Lot 7 Mixere aer-oxigen pentru sala de nașteri și sala de operații cezariene (Blender de mixare aer-oxigen), în cadrul proiectului Dezvoltarea infrastructurii spitalicești a secției de terapie intensivă pentru nou-născuți în cadrul Spitalului Clinic Dr. Ion Cantacuzino</t>
  </si>
  <si>
    <t>ABB NEOPLUS SRL</t>
  </si>
  <si>
    <t>SC LIAMED SRL</t>
  </si>
  <si>
    <t>15.040,41</t>
  </si>
  <si>
    <t>OPME274/28.07.2025
OP1601/28.07.2025
OP1602/28.07.2025</t>
  </si>
  <si>
    <t>ASSMB 3848 / 18.02.2025
ASSMB DMP 249/ 12.03.2025
ASSMB DMP 250/ 12.03.2025
ASSMB DMP 251/ 12.03.2025</t>
  </si>
  <si>
    <t>Furnizarea,  instalarea si punerea in functiune a echipamentelor medicale, Lot 10 Incubator de transport, în cadrul proiectului Dezvoltarea infrastructurii spitalicești a secției de terapie intensivă pentru nou-născuți în cadrul Spitalului Clinic Dr. Ion Cantacuzino</t>
  </si>
  <si>
    <t>57.120,00</t>
  </si>
  <si>
    <t>489/17.12.2024</t>
  </si>
  <si>
    <t>Furnizarea,  instalarea si punerea in functiune a echipamentelor medicale, Lot 12 Oftalmoscop indirect, în cadrul proiectului Dezvoltarea infrastructurii spitalicești a secției de terapie intensivă pentru nou-născuți în cadrul Spitalului Clinic Dr. Ion Cantacuzino</t>
  </si>
  <si>
    <t>BIOTEC SRL</t>
  </si>
  <si>
    <t>17.850,00</t>
  </si>
  <si>
    <t xml:space="preserve">OPME261/17.07.2025
OP1475/17.07.2025
OP1476/17.07.2025
</t>
  </si>
  <si>
    <t>38/14.01.2025
39/14.01.2025
40/14.01.2025
41/14.01.2025</t>
  </si>
  <si>
    <t>433/09.12.2024</t>
  </si>
  <si>
    <t>Furnizarea,  instalarea si punerea in functiune a echipamentelor medicale, Lot 13 Aparat laser retinian (Sistem laser de tratament pentru retinopatia de prematuritate), în cadrul proiectului Dezvoltarea infrastructurii spitalicești a secției de terapie intensivă pentru nou-născuți în cadrul Spitalului Clinic Dr. Ion Cantacuzino</t>
  </si>
  <si>
    <t>161.840,00</t>
  </si>
  <si>
    <t>OPME274/28.07.2025
OP1599/28.07.2025
OP1600/28.07.2025</t>
  </si>
  <si>
    <t xml:space="preserve">ASSMB 3927 / 18.02.2025
ASSMB DMP 229/ 26.02.2025
ASSMB DMP 230/ 26.02.2025
ASSMB DMP 231/ 26.02.2025
</t>
  </si>
  <si>
    <t>Furnizarea,  instalarea si punerea in functiune a echipamentelor medicale, Lot 14 Sistem imagistică oftalmică pentru retină, în cadrul proiectului Dezvoltarea infrastructurii spitalicești a secției de terapie intensivă pentru nou-născuți în cadrul Spitalului Clinic Dr. Ion Cantacuzino</t>
  </si>
  <si>
    <t>673.540,00</t>
  </si>
  <si>
    <t xml:space="preserve">OPME261/17.07.2025
OP1473/17.07.2025
OP1474/17.07.2025
</t>
  </si>
  <si>
    <t>42/14.01.2025
83/16.01.2025
84/16.01.2025
85/16.01.2025</t>
  </si>
  <si>
    <t>438/09.12.2024</t>
  </si>
  <si>
    <t>Furnizarea,  instalarea si punerea in functiune a echipamentelor medicale, Lot 15 Analizor gaze sangvine (Analizator de gaze sangvine pentru situații critice), în cadrul proiectului Dezvoltarea infrastructurii spitalicești a secției de terapie intensivă pentru nou-născuți în cadrul Spitalului Clinic Dr. Ion Cantacuzino</t>
  </si>
  <si>
    <t>HDL UNION SRL</t>
  </si>
  <si>
    <t>90.321,00</t>
  </si>
  <si>
    <t xml:space="preserve">OPME261/17.07.2025
OP1467/17.07.2025
</t>
  </si>
  <si>
    <t>600/20.12.2024
601/20.12.2024
602/20.12.2024
603/20.12.2024</t>
  </si>
  <si>
    <t>162/19.06.2025</t>
  </si>
  <si>
    <t>Furnizarea,  instalarea si punerea in functiune a echipamentelor medicale, Lot 1 Sistem mixare solutii parenterale, în cadrul proiectului Dezvoltarea infrastructurii spitalicești a secției de terapie intensivă pentru nou-născuți în cadrul Spitalului Clinic Dr. Ion Cantacuzino</t>
  </si>
  <si>
    <t>INFOMED FLUIDS SRL</t>
  </si>
  <si>
    <t>300.475,00</t>
  </si>
  <si>
    <t>OP 23/30.01.2026</t>
  </si>
  <si>
    <t>19832/11.07.2025
19833/11.07.2025
21640/30.07.2025
21641/30.07.2025</t>
  </si>
  <si>
    <t>501/14.10.2025</t>
  </si>
  <si>
    <t>Furnizarea,  instalarea si punerea in functiune a echipamentelor medicale, Lot 5 Ventilator de transport cu FiO2 reglabil 21 - 100%, în cadrul proiectului Dezvoltarea infrastructurii spitalicești a secției de terapie intensivă pentru nou-născuți în cadrul Spitalului Clinic Dr. Ion Cantacuzino</t>
  </si>
  <si>
    <t>DUTCHMED SRL</t>
  </si>
  <si>
    <t>88.330,00</t>
  </si>
  <si>
    <t>OP 122/06.04.2026</t>
  </si>
  <si>
    <t>31517/06.11.2025
31686/07.11.2025
31920/10.11.2025
32017/10.11.2025</t>
  </si>
  <si>
    <t>502/14.10.2025</t>
  </si>
  <si>
    <t>Furnizarea,  instalarea si punerea in functiune a echipamentelor medicale, Lot 1 Monitor transcutanat, neinvaziv, pentru gaze sangvine, în cadrul proiectului Dezvoltarea infrastructurii spitalicești a secției de terapie intensivă pentru nou-născuți în cadrul Spitalului Clinic Dr. Ion Cantacuzino</t>
  </si>
  <si>
    <t>X-LAB SOLUTIONS SRL</t>
  </si>
  <si>
    <t>386.776,50</t>
  </si>
  <si>
    <t>667/02.12.2025
668/02.12.2025
669/02.12.2025
671/02.12.2025</t>
  </si>
  <si>
    <t>522/21.10.2025</t>
  </si>
  <si>
    <t>Furnizarea,  instalarea si punerea in functiune a echipamentelor medicale, Lot 2 Monitor funcții vitale multiparametru, cu posibilitatea de conectare la stația centrală de monitorizare, în cadrul proiectului Dezvoltarea infrastructurii spitalicești a secției de terapie intensivă pentru nou-născuți în cadrul Spitalului Clinic Dr. Ion Cantacuzino</t>
  </si>
  <si>
    <t>PAPAPOSTOLOU SRL</t>
  </si>
  <si>
    <t>Philips Romania SRL</t>
  </si>
  <si>
    <t>202.614,50</t>
  </si>
  <si>
    <t>254.236,73</t>
  </si>
  <si>
    <t>680/03.12.2025
681/03.12.2025
682/03.12.2025
700/10.12.2025</t>
  </si>
  <si>
    <t>Furnizarea,  instalarea si punerea in functiune a echipamentelor medicale, Lot 3 Monitor funcții vitale cu posibilitatea de conectare la stația centrală, în cadrul proiectului Dezvoltarea infrastructurii spitalicești a secției de terapie intensivă pentru nou-născuți în cadrul Spitalului Clinic Dr. Ion Cantacuzino</t>
  </si>
  <si>
    <t>43.499,50</t>
  </si>
  <si>
    <t>Furnizarea,  instalarea si punerea in functiune a echipamentelor medicale, Lot 4 Monitor punct suplimentar de supraveghere pentru stația centrală existentă, în cadrul proiectului Dezvoltarea infrastructurii spitalicești a secției de terapie intensivă pentru nou-născuți în cadrul Spitalului Clinic Dr. Ion Cantacuzino</t>
  </si>
  <si>
    <t>8.122,73</t>
  </si>
  <si>
    <t>CONTRACT PRESTĂRI SERVICII</t>
  </si>
  <si>
    <t>4269/16.02.2024</t>
  </si>
  <si>
    <t>SERVICIUL DE AUDIT în cadrul proiectului „Reducerea riscului de infecții nosocomiale în Spitalul Clinic Dr. Ion Cantacuzino”</t>
  </si>
  <si>
    <t xml:space="preserve">PREMIER SOFT AUDIT S.R.L.  </t>
  </si>
  <si>
    <t>45.215,24 LEI</t>
  </si>
  <si>
    <t>2.5.2024
AA1  prelungire pana la data de 02.11.2024 
AA2  prelungire pana la data de 30.09.2025
AA3 prelungire pana la data de 30.11.2025
AA4 prelungire pana la data de 31.03.2026
AA5 prelungire pana la data de 31.05.2026</t>
  </si>
  <si>
    <t>45.785,18 CF. AA3/16.09.2025</t>
  </si>
  <si>
    <t>OP1494/17.07.2025
9499,00
OP1495/17.07.2025
1804,81
OP1976/22.10.2025
9499,00
OP1977/22.10.2025
1994,79</t>
  </si>
  <si>
    <t xml:space="preserve">17.7.2025
22.10.2025
</t>
  </si>
  <si>
    <t xml:space="preserve">
385/06.11.2024 
427/18.11.2024
437/17.09.2025
444/19.09.2025
2051/30.01.2026</t>
  </si>
  <si>
    <t>5821/11.03.2023</t>
  </si>
  <si>
    <t xml:space="preserve">Servicii de informare și publicitate 
în cadrul proiectului „Reducerea riscului de infecții nosocomiale în Spitalul  Clinic Dr. Ion Cantacuzino”
</t>
  </si>
  <si>
    <t>32.082,40</t>
  </si>
  <si>
    <t xml:space="preserve">2.11.2024
AA1  prelungire pana la data de 30.09.2025 
AA2  prelungire pana la data de 30.11.2025 
AA3  prelungire pana la data de 31.03.2026 </t>
  </si>
  <si>
    <t>32.328,40 CF. AA2/16.09.2025</t>
  </si>
  <si>
    <t>3203/19.06.2024
15.779,40
OP1500/17.07.2025
1400,00
OP1501/17.07.2025
266,00
OP98/23.03.2026
12705.00</t>
  </si>
  <si>
    <t>25.07.2024/
17.07.2025
23.03.2026</t>
  </si>
  <si>
    <t>111/04.06.2024
524/11.12.2024
77/23.03.2026
76/23.03.2026
75/23.03.2026</t>
  </si>
  <si>
    <t>379/19.11.2024</t>
  </si>
  <si>
    <t>Furnizare echipamente medicale în cadrul proiectului „Reducerea riscului de infecții nosocomiale în Spitalul  Clinic Dr. Ion Cantacuzino” Lot 3 -  Sisteme pentru dezinfecția cu abur uscat supraîncălzit pentru suprafețe</t>
  </si>
  <si>
    <t>Meridian Invest S.R.L.</t>
  </si>
  <si>
    <t>749.700,00</t>
  </si>
  <si>
    <t>OP1492/17.07.2025
630.000,00
OP1493/17.07.2025
119.700,00</t>
  </si>
  <si>
    <t>580/19.12.2024
581/19.12.2024
582/19.12.2024
583/19.12.2024</t>
  </si>
  <si>
    <t>378/19.11.2024</t>
  </si>
  <si>
    <t>Furnizare echipamente medicale în cadrul proiectului „Reducerea riscului de infecții nosocomiale în Spitalul  Clinic Dr. Ion Cantacuzino” Lot 2- mașină de spălat endoscoape,Lot 4-containere pentru sterilizare instrumentar; mari, Lot 5-containere pentru sterilizare instrumentar; mici, Lot 8-mașini de curățat instrumentar cu ultrasunete</t>
  </si>
  <si>
    <t>Licitatie deschisa</t>
  </si>
  <si>
    <t xml:space="preserve">
Lot 2 - 3 ofertanti
Lot 4 - 4 ofertanti 
Lot 5 - 4 ofertanti 
Lot 8 - 6 ofertanti  </t>
  </si>
  <si>
    <t>ELPIS LOGIC BUSINESS S.R.L</t>
  </si>
  <si>
    <t>887.882,80</t>
  </si>
  <si>
    <t>153/
05.05.2025
887.882,80</t>
  </si>
  <si>
    <t>Lot 4 -48/15.01.2025
49/15.01.2025
50/15.01.2025
51/15.01.2025</t>
  </si>
  <si>
    <t>Lot 5-
52/15.01.2025
53/15.01.2025
54/15.01.2025
55/15.01.2025</t>
  </si>
  <si>
    <t>Lot 8-
604/08.01.2025
605/08.01.2025
606/08.01.2025
607/08.01.2025</t>
  </si>
  <si>
    <t>Lot 2
157/28.01.2025
158/28.01.2025
159/28.01.2025
160/28.01.2025</t>
  </si>
  <si>
    <t>377/19.11.2024</t>
  </si>
  <si>
    <t xml:space="preserve">Furnizare echipamente medicale în cadrul proiectului „Reducerea riscului de infecții nosocomiale în Spitalul  Clinic Dr. Ion Cantacuzino” Lot 6 -  Sisteme automate pentru nebulizare/vaporizare produse destinate pentru dezinfecția aeromicroflorei, suprafețe și echipamente; </t>
  </si>
  <si>
    <t>Nova Tech Med S.R.L.</t>
  </si>
  <si>
    <t>235.620,00</t>
  </si>
  <si>
    <t>OP1496/17.07.2025
198.000,00
OP1497/17.07.2025
37.620,00</t>
  </si>
  <si>
    <t xml:space="preserve">545/16.12.2024  
546/16.12.2024
547/16.12.2024  
548/16.12.2024  </t>
  </si>
  <si>
    <t>380/19.11.2024</t>
  </si>
  <si>
    <t>Furnizare echipamente medicale în cadrul proiectului „Reducerea riscului de infecții nosocomiale în Spitalul  Clinic Dr. Ion Cantacuzino” Lot 7 -  sisteme automate de spălat și dezinfectat dispozitive medicale (ploști, tăvițe renale și urinare) - ploscar</t>
  </si>
  <si>
    <t>SAPACO 2000 S.A.</t>
  </si>
  <si>
    <t>432.017,60</t>
  </si>
  <si>
    <t>OP1504/17.07.2025
363.040,00
OP1505/17.07.2025
68.977,60</t>
  </si>
  <si>
    <t>111/21.01.2025
212/11.02.2025
211/11.02.2025
210/11.02.2025</t>
  </si>
  <si>
    <t>381/19.11.2024</t>
  </si>
  <si>
    <t>Furnizare echipamente medicale în cadrul proiectului „Reducerea riscului de infecții nosocomiale în Spitalul  Clinic Dr. Ion Cantacuzino” Lot 9 -  cărucioare din meterial rezistent la curățare și dezinfecție prevăzut cu uși pentru transport alimente, lenjerie</t>
  </si>
  <si>
    <t>TEHNOPLUS MEDICAL S.R.L</t>
  </si>
  <si>
    <t>405.591,27</t>
  </si>
  <si>
    <t>OP1498/17.07.2025
340.833,00
OP1499/17.07.2025
64.758,27</t>
  </si>
  <si>
    <t>175/04.02.2025
176/04.02.2025
177/04.02.2025
178/04.02.2025</t>
  </si>
  <si>
    <t>360/12.11.2024</t>
  </si>
  <si>
    <t>Furnizare echipamente medicale în cadrul proiectului „Reducerea riscului de infecții nosocomiale în Spitalul  Clinic Dr. Ion Cantacuzino” Lot 10 -  chiuvete cu filtre – apă microfiltrată</t>
  </si>
  <si>
    <t>242.760.00</t>
  </si>
  <si>
    <t>OP1502/17.07.2025
204.000,00
OP1503/17.07.2025
38.760,00</t>
  </si>
  <si>
    <t>97/20.01.2025
128/23.01.2025
129/23.01.2025 
130/23.01.2025</t>
  </si>
  <si>
    <t>370/10.09.2025</t>
  </si>
  <si>
    <t>Furnizare echipamente medicale în cadrul proiectului „Reducerea riscului de infecții nosocomiale în Spitalul  Clinic Dr. Ion Cantacuzino” Lot 5- Lavoar cu apa sterila si masa de infasat nou nascuti</t>
  </si>
  <si>
    <t>GISCO MED SRL</t>
  </si>
  <si>
    <t xml:space="preserve">Hospital Tehnical Solutions S.R.L. </t>
  </si>
  <si>
    <t>OP115/31.03.2026
346231.33</t>
  </si>
  <si>
    <t>31.03.2026</t>
  </si>
  <si>
    <t>616/17.11.2025
617/17.11.2025
618/17.11.2025
619/17.11.2025</t>
  </si>
  <si>
    <t>368/10.09.2025</t>
  </si>
  <si>
    <t>Furnizare echipamente medicale în cadrul proiectului „Reducerea riscului de infecții nosocomiale în Spitalul  Clinic Dr. Ion Cantacuzino” Lot 1- Purificator de aer profesional cu filtru hepa, lampi uv si oxigen activ</t>
  </si>
  <si>
    <t>BIO HYGIENE SRL</t>
  </si>
  <si>
    <t>OP98/23.03.2026
689700.00</t>
  </si>
  <si>
    <t>525/20.10.2025
526/20.10.2025
527/20.10.2025
528/20.10.2025</t>
  </si>
  <si>
    <t>369/10.09.2025</t>
  </si>
  <si>
    <t>Furnizare echipamente medicale în cadrul proiectului „Reducerea riscului de infecții nosocomiale în Spitalul  Clinic Dr. Ion Cantacuzino” Lot 2 - Masina de spalat si dezinfectat instrumentar</t>
  </si>
  <si>
    <t>BIOPRIME TECHNOLOGY SRL</t>
  </si>
  <si>
    <t>OP115/31.03.2026
102973.42</t>
  </si>
  <si>
    <t>612/17.11.2025
613/17.11.2025
614/17.11.2025
615/17.11.2025</t>
  </si>
  <si>
    <t>366/10.09.2025</t>
  </si>
  <si>
    <t xml:space="preserve">Furnizare echipamente medicale în cadrul proiectului „Reducerea riscului de infecții nosocomiale în Spitalul  Clinic Dr. Ion Cantacuzino” Lot 3 SI 4 -Containere pentru sterilizare instrumentar mari,-Containere pentru sterilizare instrumentar mici </t>
  </si>
  <si>
    <t>OP98/23.03.2026
137580.17</t>
  </si>
  <si>
    <t>515/16.10.2025
516/16.10.2025
517/16.10.2025
518/16.10.2025</t>
  </si>
  <si>
    <t>CONTRACT DE FINANTARE pentru proiectul ”REDUCEREA RISCULUI DE INFECȚII NOSOCOMIALE ÎN SPITALUL CLINIC DE COPII DR. VICTOR GOMOIU”</t>
  </si>
  <si>
    <t>186/04.01.2024</t>
  </si>
  <si>
    <t>Accesarea fondurilor europene in cadrul mecanismului de redresare si rezilienta in vederea indeplinirii satisfacatoare a proiectului ”REDUCEREA RISCULUI DE INFECȚII NOSOCOMIALE ÎN SPITALUL CLINIC DE COPII DR. VICTOR GOMOIU”</t>
  </si>
  <si>
    <t>Ministerul Sanatatii</t>
  </si>
  <si>
    <t>11.02.2024 modificata conform AA2/16.09.2024 pana la data de 30.09.2025
AA3/19.08.2025 pana la data de 30.11.2025
AA4/26.11.2025 pana la data de 31.03.2026
AA510.03.2026 pana la data de 31.05.2026</t>
  </si>
  <si>
    <t>5177/28.02.2024</t>
  </si>
  <si>
    <t>SERVICIUL DE AUDIT în cadrul proiectului ”REDUCEREA RISCULUI DE INFECȚII NOSOCOMIALE ÎN SPITALUL CLINIC DE COPII DR. VICTOR GOMOIU”</t>
  </si>
  <si>
    <t>PRIM-AUDIT S.R.L.</t>
  </si>
  <si>
    <t>02.05.2024 Modificata conform AA2/29.10.2024 pana la data de 30.09.2025
AA3/29.09.2025 pana la data de 30.11.2025
AA4/28.11.2025 pana la data de 31.03.2026.
AA5/17.03.2026 pana la data de 31.05.2026</t>
  </si>
  <si>
    <t>35.427,00 CF AA3/29.09.2025</t>
  </si>
  <si>
    <t xml:space="preserve">
OP1603/28.07.2025
OP1604/28.07.2025</t>
  </si>
  <si>
    <t>255/17.03.2025
257/18.03.2025
709/10.12.2025
	35958/09.12.2025
4572/27.02.2026
52/03.03.2026</t>
  </si>
  <si>
    <t>4268/16.02.2024</t>
  </si>
  <si>
    <t>Servicii de informare și publicitate în cadrul proiectului ”REDUCEREA RISCULUI DE INFECȚII NOSOCOMIALE ÎN SPITALUL CLINIC DE COPII DR. VICTOR GOMOIU”</t>
  </si>
  <si>
    <t>02.05.2024 Modificata conform AA2/29.10.2024 pana la data de 30.09.2025
AA3/24.09.2025 pana la data de 30.11.2025
AA4/28.11.2025  pana la data de 31.03.2026.</t>
  </si>
  <si>
    <t>31.749,68 CF AA3/24.09.2025</t>
  </si>
  <si>
    <t xml:space="preserve">
15.555,68 
 1190,00 
12.705,00 </t>
  </si>
  <si>
    <t xml:space="preserve">
OP1340/25.07.2024 
OP1341/ 25.07.2024
OP1511/17.07.2025
OP1512/17.07.2025
OP 601/23.03.2026
OP 602/23.03.2026</t>
  </si>
  <si>
    <t>527/11.12.2024
526/11.12.2024
113/06.06.2024
112/06.06.2024
543/29.10.2025
544/29.10.2025</t>
  </si>
  <si>
    <t>309/22.10.2024</t>
  </si>
  <si>
    <t>Furnizare echipamente medicale în cadrul proiectului „Reducerea riscului de infecții nosocomiale în Spitalul Clinic de Copii Dr. Victor Gomoiu” - Lot 1 Aparat/sistem automat de nebulizare pentru dezinfecția aeromicroflorei prin pulverizare (pentru dezinfecția de nivel inalt)</t>
  </si>
  <si>
    <t>SYNTTERGY CONSULT S.R.L</t>
  </si>
  <si>
    <t xml:space="preserve"> Modificata conform AA1/28.11.2024 pana la data de 30.08.2025</t>
  </si>
  <si>
    <t>OPME263/17.07.2025
OP1515/17.07.2025
OP1516/17.07.2025</t>
  </si>
  <si>
    <t xml:space="preserve">554/17.12.2024
555/17.12.2024
556/17.12.2024
557/17.12.2024
</t>
  </si>
  <si>
    <t>279/16.10.2024</t>
  </si>
  <si>
    <t xml:space="preserve">Furnizare echipamente medicale în cadrul proiectului „Reducerea riscului de infecții nosocomiale în Spitalul Clinic de Copii Dr. Victor Gomoiu” - Lot 2 Sistem complet stație sterilizare </t>
  </si>
  <si>
    <t>278.764,69 lei
261.048,09 lei
1.206.134,51 lei</t>
  </si>
  <si>
    <t>OPME274/28.07.2025
OP1607/28.07.2025
OP1608/28.07.2025
OP1752/09.09.2025.</t>
  </si>
  <si>
    <t xml:space="preserve">ASSMBDMP 200/10.02.2025
ASSMBDMP 201/10.02.2025
ASSMBDMP 202/10.02.2025
ASSMBDMP 203/10.02.2025
</t>
  </si>
  <si>
    <t>303/22.10.2024</t>
  </si>
  <si>
    <t xml:space="preserve">Furnizare echipamente medicale în cadrul proiectului „Reducerea riscului de infecții nosocomiale în Spitalul Clinic de Copii Dr. Victor Gomoiu” - Lot 6 Robot autonomde dezinfecție și sterilizare UV-C </t>
  </si>
  <si>
    <t>MED HEALTHCARE PROJECT SRL</t>
  </si>
  <si>
    <t>OPME263/17.07.2025
OP1521/17.07.2025
OP1522/17.07.2025</t>
  </si>
  <si>
    <t>490/04.12.2024
491/04.12.2024
492/04.12.2024
493/04.12.2024</t>
  </si>
  <si>
    <t>305/22.10.2024</t>
  </si>
  <si>
    <t>Furnizare echipamente medicale în cadrul proiectului „Reducerea riscului de infecții nosocomiale în Spitalul Clinic de Copii Dr. Victor Gomoiu” - Lot 7 Aparat pentru măsurarea bacteriilor (luminometru cu teste de sanitație)</t>
  </si>
  <si>
    <t>NOVA GROUP INVESTMENT SRL</t>
  </si>
  <si>
    <t xml:space="preserve"> Modificata conform AA1/18.11.2024 pana la data de 30.08.2025</t>
  </si>
  <si>
    <t>OPME263/17.07.2025
OP1513/17.07.2025
OP1514/17.07.2025</t>
  </si>
  <si>
    <t xml:space="preserve">30/13.01.2025
31/13.01.2025
32/13.01.2025
33/13.01.2025
</t>
  </si>
  <si>
    <t>277/16.10.2024</t>
  </si>
  <si>
    <t>Furnizare echipamente medicale în cadrul proiectului „Reducerea riscului de infecții nosocomiale în Spitalul Clinic de Copii Dr. Victor Gomoiu”  - Lot 8 Sistem automat de identificare a microorganismelor</t>
  </si>
  <si>
    <t>ELTA90 MEDICAL RESEARCH SRL</t>
  </si>
  <si>
    <t>OPME263/17.07.2025
OP1519/17.07.2025
OP1520/17.07.2025</t>
  </si>
  <si>
    <t>494/04.12.2024
495/04.12.2024
496/04.12.2024
497/04.12.2024</t>
  </si>
  <si>
    <t>278/16.10.2024</t>
  </si>
  <si>
    <t xml:space="preserve">Furnizare echipamente medicale în cadrul proiectului „Reducerea riscului de infecții nosocomiale în Spitalul Clinic de Copii Dr. Victor Gomoiu”  - Lot 9 Echipament automat pentru identificarea / testarea sensibilității la antibiotice pentru bacterii și fungi </t>
  </si>
  <si>
    <t>MEDICLIM SRL</t>
  </si>
  <si>
    <t>OPME263/17.07.2025
OP1529/17.07.2025
OP1530/17.07.2025</t>
  </si>
  <si>
    <t>498/05.12.2024
528/12.12.2024
529/12.12.2024
499/05.12.2024</t>
  </si>
  <si>
    <t>304/22.10.2024</t>
  </si>
  <si>
    <t>Furnizare echipamente medicale în cadrul proiectului „Reducerea riscului de infecții nosocomiale în Spitalul Clinic de Copii Dr. Victor Gomoiu”  - Lot 10 Echipament automat pentru colorație Gram</t>
  </si>
  <si>
    <t>OPME263/17.07.2025
OP1527/17.07.2025
OP1528/17.07.2025</t>
  </si>
  <si>
    <t>500/05.12.2024
501/05.12.2024
530/12.12.2024
531/12.12.2024</t>
  </si>
  <si>
    <t>276/16.10.2024</t>
  </si>
  <si>
    <t>Furnizare echipamente medicale în cadrul proiectului „Reducerea riscului de infecții nosocomiale în Spitalul Clinic de Copii Dr. Victor Gomoiu”  - Lot 11 Echipament automat de determinare a sensibilității la antibiotice prin concentrația minima inhibitorie (CMI)</t>
  </si>
  <si>
    <t>A.M.S. 2000 TRADING IMPEX SRL</t>
  </si>
  <si>
    <t>OPME263/17.07.2025
OP1525/17.07.2025
OP1526/17.07.2025</t>
  </si>
  <si>
    <t xml:space="preserve">ASSMB DMP 509/10.12.2024
ASSMB DMP 569/18.12.2024
ASSMB DMP 570/18.12.2024
ASSMB DMP 571/18.12.2024
</t>
  </si>
  <si>
    <t>307/22.10.2024</t>
  </si>
  <si>
    <t>Furnizare echipamente medicale în cadrul proiectului „Reducerea riscului de infecții nosocomiale în Spitalul Clinic de Copii Dr. Victor Gomoiu”  - Lot 12 Dispozitiv de dezinfecție cu lumină ultravioletă UV-C, cu montare pe stativ mobil</t>
  </si>
  <si>
    <t>SIGNAL SPECTRUM SRL</t>
  </si>
  <si>
    <t>OPME263/17.07.2025
OP1509/17.07.2025
OP1510/17.07.2025</t>
  </si>
  <si>
    <t xml:space="preserve">ASSMB DMP 69/ 16.01.2025
ASSMB DMP 70/ 16.01.2025
ASSMB DMP 71/ 16.01.2025
ASSMB DMP 72/ 16.01.2025
</t>
  </si>
  <si>
    <t>302/22.10.2024</t>
  </si>
  <si>
    <t>Furnizare echipamente medicale în cadrul proiectului „Reducerea riscului de infecții nosocomiale în Spitalul Clinic de Copii Dr. Victor Gomoiu”  - Lot 13 Dispozitiv pentru dezinfecția aerului cu flux concentrat de radiație UV</t>
  </si>
  <si>
    <t>IRYO SYSTEMS SRL</t>
  </si>
  <si>
    <t>OPME263/17.07.2025
OP1517/17.07.2025
OP1518/17.07.2025</t>
  </si>
  <si>
    <t xml:space="preserve">505/09.12.2024
506/09.12.2024
507/09.12.2024
508/09.12.2024
</t>
  </si>
  <si>
    <t>308/22.10.2024</t>
  </si>
  <si>
    <t>Furnizare echipamente medicale în cadrul proiectului „Reducerea riscului de infecții nosocomiale în Spitalul Clinic de Copii Dr. Victor Gomoiu”  - Lot 14 Incubator procesare fiole biologice</t>
  </si>
  <si>
    <t>STERISACO SRL</t>
  </si>
  <si>
    <t>OPME263/17.07.2025
OP1523/17.07.2025
OP1524/17.07.2025</t>
  </si>
  <si>
    <t xml:space="preserve">576/18.12.2024
577/18.12.2024
578/18.12.2024
579/18.12.2024
</t>
  </si>
  <si>
    <t>Furnizare echipamente medicale în cadrul proiectului „Reducerea riscului de infecții nosocomiale în Spitalul Clinic de Copii Dr. Victor Gomoiu”  -Lot 16 Aparat de sigilat instrumentar în role și pungi, în vederea sterilizării</t>
  </si>
  <si>
    <t>306/22.10.2024</t>
  </si>
  <si>
    <t>Furnizare echipamente medicale în cadrul proiectului „Reducerea riscului de infecții nosocomiale în Spitalul Clinic de Copii Dr. Victor Gomoiu” - Lot 17 Masină de spălat / dezinfectat bunuri medicale</t>
  </si>
  <si>
    <t>OP1605/28.07.2025
OP 1606/28.07.2025</t>
  </si>
  <si>
    <t xml:space="preserve">ASSMBDMP 204/10.02.2025
ASSMBDMP 205/10.02.2025
ASSMBDMP 206/10.02.2025
ASSMBDMP 207/10.02.2025
</t>
  </si>
  <si>
    <t>60/14.04.2025</t>
  </si>
  <si>
    <t>Furnizare echipamente medicale în cadrul proiectului „Reducerea riscului de infecții nosocomiale în Spitalul Clinic de Copii Dr. Victor Gomoiu” - Lot nr. 3 - Sistem cu abur și dezinfectant pentru curațenia și dezinfecția înaltă a suprafetelor</t>
  </si>
  <si>
    <t xml:space="preserve"> Modificata conform AA1/05.08.2025 pana la data de 25.09.2025
AA2/24.09.2025 pana la data de 30.11.2025
AA3/28.11.2025 pana la data de 31.03.2026</t>
  </si>
  <si>
    <t>ASSMB/DMP 658/28.11.2025
ASSMB/DMP 659/28.09.2025
ASSMB/DMP 660/28.11.2025
ASSMB/DMP/ 661/28.11.2025</t>
  </si>
  <si>
    <t>365/09.09.2025</t>
  </si>
  <si>
    <t xml:space="preserve">Furnizare echipamente medicale în cadrul proiectului „Reducerea riscului de infecții nosocomiale în Spitalul Clinic de Copii Dr. Victor Gomoiu” - Lot nr. 4 si lot 5 - Echipament de curatat rapid pardoselile, model mic si  echipament de curatat rapid pardoselile, model mare </t>
  </si>
  <si>
    <t>Multi Cleaning System S.R.L.</t>
  </si>
  <si>
    <t>OP 599/23.03.2026
OP 600/23.03.2026</t>
  </si>
  <si>
    <t>ASSMB/DMP 478/30.09.2025 
ASSMB/DMP 488/08.10.2025;
ASSMB/DMP 479/30.09.2025 
ASSMB/DMP 489/08.10.2025;
ASSMB/DMP 480/30.09.2025 
ASSMB/DMP 490/08.10.2025;
ASSMB/DMP 481/30.09.2025
ASSMB/DMP 491/08.10.2025</t>
  </si>
  <si>
    <t>Contract de finantare</t>
  </si>
  <si>
    <t>Nr.1138/99/NOSO 27.12.2023</t>
  </si>
  <si>
    <t>Accesarea fondurilor europene in cadrul Mecanismului de redresare si rezilienta in vederea indeplinirii satisfacatoare a proiectului „Reducerea riscului de infecții nosocomiale în spitalul  clinic de obstetrică-ginecologie prof. Dr. Panait Sîrbu”.</t>
  </si>
  <si>
    <t xml:space="preserve"> -</t>
  </si>
  <si>
    <t>PNRR + Buget propriu +Fonduri nerambursabile</t>
  </si>
  <si>
    <t>02.11.2024 Modificata conform AA5/10.03.2026 pana la data de 31.05.2026</t>
  </si>
  <si>
    <t>Contract de servicii</t>
  </si>
  <si>
    <t>Nr. Ctr. 4541/20.02.2024 Data atribuire 19.03.2024</t>
  </si>
  <si>
    <t>Servicii de informare si publicitate in cadrul proiectului „Reducerea riscului de infecții nosocomiale în spitalul  clinic de obstetrică-ginecologie prof. Dr. Panait Sîrbu”.</t>
  </si>
  <si>
    <t>Achizitie directa</t>
  </si>
  <si>
    <t>LEMINGS SRL</t>
  </si>
  <si>
    <t>02.05.2024 Modificata conform 
AA4/28.11.2025 pana la data de 31.03.2026</t>
  </si>
  <si>
    <t>35.117,68 cf AA4/28.11.2025  pana la data de 31.03.2026</t>
  </si>
  <si>
    <t xml:space="preserve">
17600,1+
335,58+15125</t>
  </si>
  <si>
    <t>OPME 223/25.07.2024
OP1327/25.07.2024
OP1328/25.07.2024
OP si OPME17.07.2025
OP1420/17.07.2025
OP1421/17.07.2025
OPME54/19.02.20026
OP377/19.02.2026
OP378/19.02.2026</t>
  </si>
  <si>
    <t>51/19.04.2024
110/03.06.2024
401/13.11.2024
403/13.11.2024
58/05.03.2026
60/06.03.2026
61/06.03.2026
62/06.03.2026</t>
  </si>
  <si>
    <t>Nr. Ctr. 4542/20.02.2024 Data atribuire 12.03.2024</t>
  </si>
  <si>
    <t>Servicii de audit in cadrul proiectului  „Reducerea riscului de infecții nosocomiale în spitalul  clinic de obstetrică-ginecologie prof. Dr. Panait Sîrbu”.</t>
  </si>
  <si>
    <t>PRIM AUDIT SRL</t>
  </si>
  <si>
    <t>02.05.2024 Modificata conform 
AA5/17.03.2026 pana la data de 31.05.2026</t>
  </si>
  <si>
    <t>44.103,00 cf AA5/17.03.2026 pana la data de 31.05.2026</t>
  </si>
  <si>
    <t>10.888,5+11071,5</t>
  </si>
  <si>
    <t>OPME258/17.07.2025
OP1418/17.07.2025
OP1419/17.07.2025
OPME54/19.02.20026
OP375/19.02.2026
OP376/19.02.2026</t>
  </si>
  <si>
    <t>320/28.20.2024
432/18.11.2024
2356/03.02.2026
2055/30.01.2026</t>
  </si>
  <si>
    <t>Nr. Ctr. 391/26.11.2024 Data atribuire 05.12.2024</t>
  </si>
  <si>
    <t xml:space="preserve">Furnizare echipamente medicale în cadrul proiectului ,,Reducerea riscului de infecții nosocomiale în Spitalul Clinic de Obstetrică și Ginecologie Panait Sîrbu” -Lot 1 - Echipament automat spectrometrie de masă de nouă generație pentru identificare bacteriană   (Maldi-TOF) </t>
  </si>
  <si>
    <t xml:space="preserve">MEDICLIM SRL </t>
  </si>
  <si>
    <t xml:space="preserve">PNRR </t>
  </si>
  <si>
    <t xml:space="preserve">OPME258/17.07.2025
OP1430/17.07.2025
OP1431/17.07.2025
</t>
  </si>
  <si>
    <t>102/20.01.2025
103/20.01.2025
104/20.01.2025
105/20.01.2025</t>
  </si>
  <si>
    <t>Nr. Ctr. 390/26.11.2024 Data atribuire 05.12.2024</t>
  </si>
  <si>
    <t xml:space="preserve">Furnizare echipamente medicale în cadrul proiectului ,,Reducerea riscului de infecții nosocomiale în Spitalul Clinic de Obstetrică și Ginecologie Panait Sîrbu” -  Lot 2 -Aparat pentru anestezie </t>
  </si>
  <si>
    <t xml:space="preserve">DRAEGER ROMANIA SRL </t>
  </si>
  <si>
    <t>OPME258/17.07.2025
OP1432/17.07.2025
OP1433/17.07.2025</t>
  </si>
  <si>
    <t>133/23.01.2025
134/23.01.2025
135/23.01.2025
136/23.01.2025</t>
  </si>
  <si>
    <t xml:space="preserve">Furnizare echipamente medicale în cadrul proiectului ,,Reducerea riscului de infecții nosocomiale în Spitalul Clinic de Obstetrică și Ginecologie Panait Sîrbu” -Lot 3 - Ventilator pentru terapie intensivă </t>
  </si>
  <si>
    <t>137/23.01.2025
138/23.01.2025
139/23.01.2025
140/23.01.2025</t>
  </si>
  <si>
    <t>Nr. Ctr. 389/26.11.2024 Data atribuire 05.12.2024</t>
  </si>
  <si>
    <t xml:space="preserve">Furnizare echipamente medicale în cadrul proiectului ,,Reducerea riscului de infecții nosocomiale în Spitalul Clinic de Obstetrică și Ginecologie Panait Sîrbu” - Lot 4 - Echipamente de dezinfecție a aerului cu UV-C și alte tehnologii prin recircularea aerului, care să funcționeze în prezența personalului/pacienților </t>
  </si>
  <si>
    <t>SIGNAL SPECTRUM  SRL</t>
  </si>
  <si>
    <t>OPME258/17.07.2025
OP1424/17.07.2025
OP1425/17.07.2025</t>
  </si>
  <si>
    <t>65/16.01.2025
66/16.01.2025
67/16.01.2025
68/16.01.2025</t>
  </si>
  <si>
    <t>Nr. Ctr. 388/26.11.2024 Data atribuire 05.12.2024</t>
  </si>
  <si>
    <t xml:space="preserve">Furnizare echipamente medicale în cadrul proiectului ,,Reducerea riscului de infecții nosocomiale în Spitalul Clinic de Obstetrică și Ginecologie Panait Sîrbu” - Lot 5 - Echipamente de dezinfecție prin nebulizare - mobile automate </t>
  </si>
  <si>
    <t xml:space="preserve">UNIMEDIK IMPEX SRL </t>
  </si>
  <si>
    <t>OPME258/17.07.2025
OP1422/17.07.2025
OP1423/17.07.2025</t>
  </si>
  <si>
    <t>73/16.01.2025
74/16.01.2025
75/16.01.2025
76/16.01.2025</t>
  </si>
  <si>
    <t>Nr. Ctr. 387/26.11.2024 Data atribuire 05.12.2024</t>
  </si>
  <si>
    <t xml:space="preserve">Furnizare echipamente medicale în cadrul proiectului ,,Reducerea riscului de infecții nosocomiale în Spitalul Clinic de Obstetrică și Ginecologie Panait Sîrbu” - Lot 6 - Echipament pentru evaluarea gradului de curațenie a suprafețelor </t>
  </si>
  <si>
    <t xml:space="preserve">IRYO SYSTEMS SRL  </t>
  </si>
  <si>
    <t>OPME258/17.07.2025
OP1428/17.07.2025
OP1429/17.07.2025</t>
  </si>
  <si>
    <t>98/20.01.2025
99/20.01.2025
100/20.01.2025
101/20.01.2025</t>
  </si>
  <si>
    <t>Nr. Ctr. 386/26.11.2024 Data atribuire 05.12.2024</t>
  </si>
  <si>
    <t>Furnizare echipamente medicale în cadrul proiectului ,,Reducerea riscului de infecții nosocomiale în Spitalul Clinic de Obstetrică și Ginecologie Panait Sîrbu” - Lot 7 - Mașină de spalat / dezinfectat bunuri medicale</t>
  </si>
  <si>
    <t xml:space="preserve">SAPACO 2000 SA </t>
  </si>
  <si>
    <t>OPME258/17.07.2025
OP1426/17.07.2025
OP1427/17.07.2025</t>
  </si>
  <si>
    <t xml:space="preserve">171 /30.01.2025
172 /30.01.2025
173 /30.01.2025
174 /30.01.2025
</t>
  </si>
  <si>
    <t>Nr. Ctr. 385/26.11.2024 Data atribuire 05.12.2024</t>
  </si>
  <si>
    <t xml:space="preserve">Furnizare echipamente medicale în cadrul proiectului ,,Reducerea riscului de infecții nosocomiale în Spitalul Clinic de Obstetrică și Ginecologie Panait Sîrbu” - Lot 8 - Aparat curățare cu ultrasunete </t>
  </si>
  <si>
    <t xml:space="preserve">HELLIMED SRL </t>
  </si>
  <si>
    <t>OPME258/17.07.2025
OP1416/17.07.2025
OP1417/17.07.2025</t>
  </si>
  <si>
    <t>107/21.01.2025
108/21.01.2025
109/21.01.2025
110/21.01.2025</t>
  </si>
  <si>
    <t>Nr. Ctr. 151/16.06.2025 Data atribuire 03.07.2025</t>
  </si>
  <si>
    <t>Furnizare echipamente medicale în cadrul proiectului ,,Reducerea riscului de infecții nosocomiale în Spitalul Clinic de Obstetrică și Ginecologie Panait Sîrbu” - Mașină industrială de spălat și dezinfectat mopuri și lavete cu posibilitatea dozării automate a detergentului-dezinfectant</t>
  </si>
  <si>
    <t>LIAMED SRL</t>
  </si>
  <si>
    <t>92.920,00 CF AA1/11.09.2025</t>
  </si>
  <si>
    <t>OPME23/30.01.2026
OP213/30.01.2026
OP214/30.01.2026</t>
  </si>
  <si>
    <t>396/28.08.2025
397/28.08.2025
398/28.08.2025
399/28.08.2025</t>
  </si>
  <si>
    <t>Nr. Ctr. 346/29.08.2025 Data atribuire 10.09.2025</t>
  </si>
  <si>
    <t>Furnizare echipamente medicale în cadrul proiectului ,,Reducerea riscului de infecții nosocomiale în Spitalul Clinic de Obstetrică și Ginecologie Panait Sîrbu” - Echipament  de ventilare, climatizare şi condiţionare a aerului in constructie igienica cu suprapresiune a aerului  specific camerelor curate din cadrul  unitatilor spitalicesti avand sistem de filtrare in  3 trepte ( treapta a 3-a minim Hepa 13 )</t>
  </si>
  <si>
    <t>MEDITECH SRL</t>
  </si>
  <si>
    <t>GKH MEDICAL SRL</t>
  </si>
  <si>
    <t>PV nr. 521/16/10.2025
PV nr. 522/16/10.2025
PV nr. 536/27/10.2025
PV nr. 520/16/10.2025
PV nr. 538/28/10.2025</t>
  </si>
  <si>
    <t>SP 77/26/20.04.2023</t>
  </si>
  <si>
    <r>
      <t xml:space="preserve">Accesarea fondurilor europene furnizate beneficiarului (ASSMB) în cadrul Mecanismului de redresare și rezilienta, în vederea realizarii obiectivului de investitii </t>
    </r>
    <r>
      <rPr>
        <i/>
        <sz val="12"/>
        <rFont val="Times New Roman"/>
        <family val="1"/>
      </rPr>
      <t>”Construire centru de psihiatrie pediatrică in incinta Spitalului Clinic  de Psihiatrie Prof. Dr. Aleexandru Obregia”</t>
    </r>
  </si>
  <si>
    <t>60,587,323.02 lei cu TVA</t>
  </si>
  <si>
    <t>57,557,956.87 lei cu TVA</t>
  </si>
  <si>
    <t>3,029,366.15 lei cu TVA</t>
  </si>
  <si>
    <t xml:space="preserve">PNRR + Buget propriu </t>
  </si>
  <si>
    <t xml:space="preserve">21 luni AA1/20.05.2024 de prelungire pana la 30.06.2026
</t>
  </si>
  <si>
    <t xml:space="preserve">N/A
</t>
  </si>
  <si>
    <t>Servicii de informare si publicitate</t>
  </si>
  <si>
    <t>1366/17.01.2024</t>
  </si>
  <si>
    <t>The Mansion Advertiding</t>
  </si>
  <si>
    <t>0</t>
  </si>
  <si>
    <t>47,342.22 lei cu TVA</t>
  </si>
  <si>
    <t>44,975.11 lei cu TVA</t>
  </si>
  <si>
    <t>2,367.11 lei cu TVA</t>
  </si>
  <si>
    <t>17.01.2024</t>
  </si>
  <si>
    <t>30.06.2026
AA1/17.01.2025 de prelungire durata 
30.06.2026</t>
  </si>
  <si>
    <t xml:space="preserve">5247/23.05.2024
21.698,69 lei </t>
  </si>
  <si>
    <t>25.07.2024</t>
  </si>
  <si>
    <t>PVPP 2580/29.04.2024
PVRCC DPP85/14.05.2024
PV Distributie 14.05.2024</t>
  </si>
  <si>
    <t>Servicii de audit</t>
  </si>
  <si>
    <t>724/10.01.2024</t>
  </si>
  <si>
    <t>Prim Audit SRL</t>
  </si>
  <si>
    <t>43,482.6 lei cu TVA</t>
  </si>
  <si>
    <t>41.308.47 lei cu TVA</t>
  </si>
  <si>
    <t>2,174.13 lei cu TVA</t>
  </si>
  <si>
    <t>10.01.2024</t>
  </si>
  <si>
    <t>Servicii de consultanta in achizitii publice</t>
  </si>
  <si>
    <t>829/11.01.2024</t>
  </si>
  <si>
    <t>Asociere SC Remote Jobs SRL (Lider) - SC Warriors Consulting SRL (Asociat)</t>
  </si>
  <si>
    <t>1</t>
  </si>
  <si>
    <t>83,300.00 lei cu TVA</t>
  </si>
  <si>
    <t>79,135.00 lei cu TVA</t>
  </si>
  <si>
    <t>4,165.00 lei cu TVA</t>
  </si>
  <si>
    <t>11.01.2024</t>
  </si>
  <si>
    <t xml:space="preserve">9/31.07.2024
10.500 lei
</t>
  </si>
  <si>
    <t>29.08.2024</t>
  </si>
  <si>
    <t>10/18.03.2024
30/18.06.2024
DPP 118/12.06.2024</t>
  </si>
  <si>
    <t>CONTRACT
SERVICII DE 
PROIECTARE</t>
  </si>
  <si>
    <t>24/17.06.2024</t>
  </si>
  <si>
    <t>Servicii de Realizarea documentatiei tehnice - PT 
si asistenta tehnica din partea proiectantului</t>
  </si>
  <si>
    <t>Pintilie Partners Arhitecture Engineering SRL</t>
  </si>
  <si>
    <t>946.050,00 lei cu TVA</t>
  </si>
  <si>
    <t xml:space="preserve">723.728,25 lei
</t>
  </si>
  <si>
    <t xml:space="preserve">OPME 81/28.02.2025
OPME 262/17.07.2025
</t>
  </si>
  <si>
    <t xml:space="preserve">27659/05.11.2024
30486/03.12.2024
10444/17.04.2025
10709/28.04.2025
</t>
  </si>
  <si>
    <t>55.3/35/14.03.2023</t>
  </si>
  <si>
    <t>Accesarea fondurilor europene în cadrul mecanismului de redresare și rezilienta, în vederea îndeplinirii satisfăcătoare a proiectului ”Dezvoltarea infrastructurii medicale ambulatorie în cadrul Spitalului Clinic de Boli Infecțioase și Tropicale Dr. Victor Babeș”</t>
  </si>
  <si>
    <t xml:space="preserve">_  </t>
  </si>
  <si>
    <t>3.632.738,81
3.534.652,00 - Conform AA1/13.09.2023</t>
  </si>
  <si>
    <t>14.03.2023</t>
  </si>
  <si>
    <t>21 luni
AA2/30.09.2024 - 30 luni
AA3/07.07.2025 - 33 luni
AA4/26.11.2025 - 36 luni
AA5/11.03.2026 - 38 luni</t>
  </si>
  <si>
    <t>Notif. Nr. 1 
20518/30.08.2023
3.534.652,00</t>
  </si>
  <si>
    <t>3.534.652,00</t>
  </si>
  <si>
    <t>CONTRACT PRESTARI SERVICII</t>
  </si>
  <si>
    <t>18131/25.07.2023</t>
  </si>
  <si>
    <t>Servicii de consultanță în domeniul achizițiilor publice, în cadrul proiectului ”Dezvoltarea infrastructurii medicale ambulatorie în cadrul Spitalului Clinic de Boli Infecțioase și Tropicale Dr. Victor Babeș”</t>
  </si>
  <si>
    <t>ACHIZIȚIE DIRECTĂ</t>
  </si>
  <si>
    <t xml:space="preserve">SC TEA PROCUREMENT &amp; SERVICES SRL </t>
  </si>
  <si>
    <t>28.500,00 
(fără TVA-nu este plîtitor de TVA)</t>
  </si>
  <si>
    <t>25.07.2023</t>
  </si>
  <si>
    <t>29.03.2024</t>
  </si>
  <si>
    <t>28.500,00
 (fără TVA-nu este plîtitor de TVA)</t>
  </si>
  <si>
    <t>REZILIAT conform AA1 nr. 22680/26.09.2023</t>
  </si>
  <si>
    <t>25960/26.10.2023</t>
  </si>
  <si>
    <t>Servicii de audit, în cadrul proiectului ”Dezvoltarea infrastructurii medicale ambulatorie în cadrul Spitalului Clinic de Boli Infecțioase și Tropicale Dr. Victor Babeș”</t>
  </si>
  <si>
    <t>PRIM-AUDIT SRL</t>
  </si>
  <si>
    <t>25.347,00</t>
  </si>
  <si>
    <t>26.10.2023</t>
  </si>
  <si>
    <t>30.11.2024</t>
  </si>
  <si>
    <t>Denunțare unilaterală a contractului prin Notif. nr. 29811/05.12.2023</t>
  </si>
  <si>
    <t>753/11.01.2024</t>
  </si>
  <si>
    <t>31.12.2025
AA2/10.09.2025
AA3/15.12.2025</t>
  </si>
  <si>
    <t>25.056,00 CF.AA2/10.09.2025</t>
  </si>
  <si>
    <t>5.220,00
991,80</t>
  </si>
  <si>
    <t>1762/27.11.2024
1763/27.11.2024</t>
  </si>
  <si>
    <t>328/30.10.2024   
393/11.11.2024</t>
  </si>
  <si>
    <t>CONTRACT DE FURNIZARE</t>
  </si>
  <si>
    <t>25981/26.10.2023</t>
  </si>
  <si>
    <t>Furnizare echipamente IT, în cadrul proiectului ”Dezvoltarea infrastructurii medicale ambulatorie în cadrul Spitalului Clinic de Boli Infecțioase și Tropicale Dr. Victor Babeș”</t>
  </si>
  <si>
    <t>CHROME COMPUTERS SRL</t>
  </si>
  <si>
    <t xml:space="preserve"> 33.574,66 </t>
  </si>
  <si>
    <t>269/26.10.2023</t>
  </si>
  <si>
    <t>22.12.2023</t>
  </si>
  <si>
    <t>33.574,66</t>
  </si>
  <si>
    <t>OP Nr. 269 din 16.02.2024</t>
  </si>
  <si>
    <t>1116/18.12.2023
1117/18.12.2023
1433/18.12.2023</t>
  </si>
  <si>
    <t>3091/05.02.2024</t>
  </si>
  <si>
    <t>Servicii de informare și publicitate  ”Dezvoltarea infrastructurii medicale ambulatorie în cadrul Spitalului Clinic de Boli Infecțioase și Tropicale Dr. Victor Babeș”</t>
  </si>
  <si>
    <t>PIXEL ART SOFTWARE S.R.L</t>
  </si>
  <si>
    <t xml:space="preserve"> 31.948,50 </t>
  </si>
  <si>
    <t>05.02.2024</t>
  </si>
  <si>
    <t>13.09.2025
AA2/17.07.2025</t>
  </si>
  <si>
    <t>15.986,00
512,50</t>
  </si>
  <si>
    <t xml:space="preserve">OP 1329/25.07.2024
OP 223/25.07.2024
OP 1438/17.07.2025
</t>
  </si>
  <si>
    <t>37BIS/21.03.2024 
70/08.05.2024
 72/08/05/2024 
542/12.12.2024 
544/16.12.2024</t>
  </si>
  <si>
    <t>275/15.10.2024</t>
  </si>
  <si>
    <t>Furnizarea,  instalarea si punerea in functiune a echipamentelor medicale ”Dezvoltarea infrastructurii medicale ambulatorie în cadrul Spitalului Clinic de Boli Infecțioase și Tropicale Dr. Victor Babeș”</t>
  </si>
  <si>
    <t>Bluebox Medical S.R.L</t>
  </si>
  <si>
    <t>148.750,00</t>
  </si>
  <si>
    <t>PNRR</t>
  </si>
  <si>
    <t>15.10.2024</t>
  </si>
  <si>
    <t>31.07.2025</t>
  </si>
  <si>
    <t>1/535/23.12.2024</t>
  </si>
  <si>
    <t>125.000,00
23.750,00</t>
  </si>
  <si>
    <t>OP 1439/17.07.2025
OP 1440/17.07.2025</t>
  </si>
  <si>
    <t>519/11.12.2024  
520/11.12.2024 
521/11/12/2024 
522/11/12/2024</t>
  </si>
  <si>
    <t>298/22.10.2024</t>
  </si>
  <si>
    <t>MEDIKA H&amp;S IMPEX S.R.L</t>
  </si>
  <si>
    <t>214.200,00</t>
  </si>
  <si>
    <t>22.10.2024</t>
  </si>
  <si>
    <t>1/544/30.12.2024</t>
  </si>
  <si>
    <t>18.000,00
34.200,00</t>
  </si>
  <si>
    <t>OPME1360/07.07.2025
OPME1361/07.07.2025</t>
  </si>
  <si>
    <t>473/27.11.2024 
474/27.11.2024 
475/27.11.2024
 476/27.11.2024</t>
  </si>
  <si>
    <t>294/22.10.2024</t>
  </si>
  <si>
    <t>LIAMED S.R.L</t>
  </si>
  <si>
    <t>18.948,53</t>
  </si>
  <si>
    <t>1/549/30.12.2024</t>
  </si>
  <si>
    <t>15.173,14
2.882,89
750,00
142,50</t>
  </si>
  <si>
    <t>OPME1344/07.07.2025
OPME1345/07.07.2025
OPME1346/07.07.2025
OPME1347/07.07.2025</t>
  </si>
  <si>
    <t>440/20.11.2024     
441/20.11.2024 
442/20.11.2024         
443/20.11.2024</t>
  </si>
  <si>
    <t>297/22.10.2024</t>
  </si>
  <si>
    <t>MEDICAL DEVICE STORE S.R.L</t>
  </si>
  <si>
    <t>8.954,75</t>
  </si>
  <si>
    <t>1/547/30.12.2024</t>
  </si>
  <si>
    <t>6.825,00
1.296,75
133,00</t>
  </si>
  <si>
    <t>OPME1352/07.07.2025
OPME1353/07.07.2025
OPME1354/07.07.2025
OPME1355/07.07.2025</t>
  </si>
  <si>
    <t>465/26.11.2024  
466/26.11.2024 
467/26.11.2024
 468/26.11.2024</t>
  </si>
  <si>
    <t>272/15.10.2024</t>
  </si>
  <si>
    <t>10.144,75</t>
  </si>
  <si>
    <t>1/541/30.12.2024</t>
  </si>
  <si>
    <t>8525,00
1.619,75</t>
  </si>
  <si>
    <t>OPME1334/07.07.2025
OPME1335/07.07.2025</t>
  </si>
  <si>
    <t>459/26.11.2024 
460/26.11.2024 
461/26.11.2024
 462/26.11.2024</t>
  </si>
  <si>
    <t>273/15.10.2024</t>
  </si>
  <si>
    <t>16.541,00</t>
  </si>
  <si>
    <t>1/548/30.12.2024</t>
  </si>
  <si>
    <t>5.850,00
1.111,50
8.050,00
1.529,50</t>
  </si>
  <si>
    <t>OPME1338/07.07.2025
OPME1339/07.07.2025
OPME1340/07.07.2025
OPME1341/07.07.2025</t>
  </si>
  <si>
    <t>436/20.11.2024 
437/20.11.2024 
438/20.11.2024 
439/20.11.2024</t>
  </si>
  <si>
    <t>299/22.10.2024</t>
  </si>
  <si>
    <t>MLM MEDICAL S.R.L</t>
  </si>
  <si>
    <t>88.446,75</t>
  </si>
  <si>
    <t>1/546/30.12.2024</t>
  </si>
  <si>
    <t>OPME1348/07.07.2025
OPME1349/07.07.2025
OPME1350/07.07.2025
OPME1351/07.07.2025</t>
  </si>
  <si>
    <t>449/21.11.2024 
450/21.11.2024 
451/21.11.2024 
452/21.11.2024</t>
  </si>
  <si>
    <t>296/22.10.2024</t>
  </si>
  <si>
    <t>MED TEHNICA S.R.L</t>
  </si>
  <si>
    <t>1/545/30.12.2024</t>
  </si>
  <si>
    <t>16.205,00
3.078,95
12.000,00
2.280,00</t>
  </si>
  <si>
    <t>OPME1356/07.07.2025
OPME1357/07.07.2025
OPME1358/07.07.2025
OPME1359/07.07.2025</t>
  </si>
  <si>
    <t>477/27.11.2024 
478/27.11.2024 
479/27.11.2024 
480/27.11.2024</t>
  </si>
  <si>
    <t>274/15.10.2024</t>
  </si>
  <si>
    <t>KAPPA MEDICAL S.R.L</t>
  </si>
  <si>
    <t>SC ELMED MEDICAL SRL</t>
  </si>
  <si>
    <t>229.670,00</t>
  </si>
  <si>
    <t>1/536/23.12.2024</t>
  </si>
  <si>
    <t>193.000,00
36.670,00</t>
  </si>
  <si>
    <t>OP 1443/17.07.2025
OP 1444/17.07.2025</t>
  </si>
  <si>
    <t>572/18.12.2024 
573/18.12.2024 
574/18.12.2024 
575/18.12.2024</t>
  </si>
  <si>
    <t>270/15.10.2024</t>
  </si>
  <si>
    <t>TEHNO ELECTRO MEDICAL COMPANY S.R.L</t>
  </si>
  <si>
    <t>683.998,91</t>
  </si>
  <si>
    <t>1/528/23.12.2024</t>
  </si>
  <si>
    <t>574.789,00
109.209,91</t>
  </si>
  <si>
    <t>OPME1342/07.07.2025
OPME1343/07.07.2025</t>
  </si>
  <si>
    <t>445/21.11.2024 
446/21.11.2024 
447/21.11.2024 
448/21.11.2024</t>
  </si>
  <si>
    <t>295/22.10.2024</t>
  </si>
  <si>
    <t>LUAN VISION S.R.L</t>
  </si>
  <si>
    <t>11.898,81</t>
  </si>
  <si>
    <t>1/550/30.12.2024</t>
  </si>
  <si>
    <t>9.999,00
1.899,81</t>
  </si>
  <si>
    <t>OP 1436/17.07.2025
OP 1437/17.07.2025</t>
  </si>
  <si>
    <t xml:space="preserve">22/13.01.2025
23/13.01.2025
24/13.01.2025
25/13.01.2025
</t>
  </si>
  <si>
    <t>300/22.10.2024</t>
  </si>
  <si>
    <t>NIMKOS MEDSOLUTIONS S.R.L</t>
  </si>
  <si>
    <t>136.850,00</t>
  </si>
  <si>
    <t>1/537/23.12.2024</t>
  </si>
  <si>
    <t>115.000,00
21.850,00</t>
  </si>
  <si>
    <t>OP 1434/17.07.2025
OP 1435/17.07.2025</t>
  </si>
  <si>
    <t>560/18.12.2024 
561/18.12.2024 
562/18.12.2024 
563/18.12.2024</t>
  </si>
  <si>
    <t>301/22.10.2024</t>
  </si>
  <si>
    <t>PRIMERA MED TECHNOLOGY S.R.L</t>
  </si>
  <si>
    <t>6.426,00</t>
  </si>
  <si>
    <t>1/538/23.12.2024</t>
  </si>
  <si>
    <t>5.400,00
1.026,00</t>
  </si>
  <si>
    <t>OP 1441/17.07.2025
OP 1442/17.07.2025</t>
  </si>
  <si>
    <t>549/16.12.2024
550/16.12.2024 
551/16.12.2004 
552/16.12.2024</t>
  </si>
  <si>
    <t>293/22.10.2024</t>
  </si>
  <si>
    <t>CATTUS S.R.L</t>
  </si>
  <si>
    <t>8.211,00</t>
  </si>
  <si>
    <t>1/527/23.12.2024</t>
  </si>
  <si>
    <t>6.900,00
1.311,00</t>
  </si>
  <si>
    <t>OPME1362/07.07.2025
OPME1363/07.07.2025</t>
  </si>
  <si>
    <t>408/14.11.2024 
409/14.11.2024 
410/14.11.2024 
411/14.11.2024</t>
  </si>
  <si>
    <t>271/15.10.2024</t>
  </si>
  <si>
    <t xml:space="preserve">SOF MEDICA S.A </t>
  </si>
  <si>
    <t>199.206,00</t>
  </si>
  <si>
    <t>1/539/23.12.2024</t>
  </si>
  <si>
    <t>167.400,00
31.806,00</t>
  </si>
  <si>
    <t>OPME1336/07.07.2025
OPME1337/07.07.2025</t>
  </si>
  <si>
    <t>510/10.12/2024 
511/10.12.2024 
512/10.12.2024 
513/10.12.2024</t>
  </si>
  <si>
    <t>292/22.10.2024</t>
  </si>
  <si>
    <t>LINDE GAZ ROMANIA S.R.L</t>
  </si>
  <si>
    <t>3.570,00</t>
  </si>
  <si>
    <t>22.10.20024</t>
  </si>
  <si>
    <t>1/540/23.12.2024</t>
  </si>
  <si>
    <t>3.000,00
570,00</t>
  </si>
  <si>
    <t>OPME1191/17.06.2025
OPME1192/17.06.2025</t>
  </si>
  <si>
    <t>514/10/12/2024 
515/10/12/2024 
516/10.12.2024 
517/10.12.2024</t>
  </si>
  <si>
    <t>55.6/38/14.03.2023</t>
  </si>
  <si>
    <r>
      <t xml:space="preserve">Accesarea fondurilor europene în cadrul mecanismului de redresare și rezilienta, în vederea îndeplinirii satisfăcătoare a proiectului </t>
    </r>
    <r>
      <rPr>
        <i/>
        <sz val="12"/>
        <rFont val="Times New Roman"/>
        <family val="1"/>
      </rPr>
      <t>”Dezvoltarea infrastructurii medicale ambulatorie în cadrul Spitalului Clinic Sf. Maria”</t>
    </r>
  </si>
  <si>
    <t>5.203.224,17</t>
  </si>
  <si>
    <t xml:space="preserve">21 luni modificata conform AA3 / 06.06.2025 - 33 luni, respectiv pana la data de 31.12.2025
AA4/26.11.2025 prelungirea perioadei de implementare pana la 13.03.2026
AA5/11.03.2026  prelungirea perioadei de implementare pana la 13.05.2026
</t>
  </si>
  <si>
    <t>Notif. 1 20519/30.08.2023/AA1
5.106.052,00</t>
  </si>
  <si>
    <t>5.106.052,00</t>
  </si>
  <si>
    <t>17611/18.07.2023</t>
  </si>
  <si>
    <t>Servicii de consultanță în domeniul achizițiilor publice, în cadrul proiectului ”Dezvoltarea infrastructurii medicale ambulatorie în cadrul Spitalului Clinic Sf. Maria</t>
  </si>
  <si>
    <t>SC FAST CONSULTING &amp; TRAINING SRL</t>
  </si>
  <si>
    <t>35.700,00</t>
  </si>
  <si>
    <t>18.07.2023</t>
  </si>
  <si>
    <t>31.05.2024</t>
  </si>
  <si>
    <t>REZILIAT 
conform Act Aditional nr. 1 22678/26.09.2023</t>
  </si>
  <si>
    <t>CONTRACT FURNIZARE ECHIPAMENTE IT</t>
  </si>
  <si>
    <t>25657/24.10.2023</t>
  </si>
  <si>
    <t>Contract de furnizare echipamente IT în cadrul proiectului ”Dezvoltarea infrastructurii medicale ambulatorie în cadrul Spitalului Clinic Sf. Maria</t>
  </si>
  <si>
    <t>24.10.2023</t>
  </si>
  <si>
    <t>OP 266 din data de 16.02.2024</t>
  </si>
  <si>
    <t>987/12.01.2024</t>
  </si>
  <si>
    <t>Servicii de audit în cadrul proiectului ”Dezvoltarea infrastructurii medicale ambulatorie în cadrul Spitalului Clinic Sf. Maria</t>
  </si>
  <si>
    <t>30.702,00</t>
  </si>
  <si>
    <t>12.01.2024</t>
  </si>
  <si>
    <t>30.11.2024
AA1 prelungire pana la data de 13.10.2025
AA2 prelugire pana la data de 31.12.2025 si modificare tva 21%
AA3/15.12.2025 prelugire pana la data de 31.03.2026
AA4/19.03.2026 prelungire pana la data de 13.05.2026</t>
  </si>
  <si>
    <t>31.089,00 CF. AA2/06.10.2025</t>
  </si>
  <si>
    <t>6.900,00</t>
  </si>
  <si>
    <t>OP 1484/17.07.2025
OP 1485/17.07.2025
OP 595/596/ 23.03.2026</t>
  </si>
  <si>
    <t>314/28.10.2024
425/15.11.2024
496/09.10.2025
514/15.10.2025
85/17.04.2026
87/17.04.2026</t>
  </si>
  <si>
    <t>1644/19.01.2024</t>
  </si>
  <si>
    <t>Servicii de informare și publicitate în cadrul proiectului ”Dezvoltarea infrastructurii medicale ambulatorie în cadrul Spitalului Clinic Sf. Maria</t>
  </si>
  <si>
    <t>30.798,97</t>
  </si>
  <si>
    <t>19.01.2024</t>
  </si>
  <si>
    <t xml:space="preserve">13.12.2024
AA1 prelungire pana la data de 13.10.2025
AA2 prelugire pana la data de 31.12.2025 si modificare tva 21%
AA3/19.12.2025 prelugire pana la data de 31.03.2026
</t>
  </si>
  <si>
    <t>31.045,60 CF. AA2/16.09.2025</t>
  </si>
  <si>
    <t>12.931,32
2.456,95
618,84
117,58</t>
  </si>
  <si>
    <t>OP/1325/25.07.2024
OP/1326/25.07.2024
OP1488/17.07.2025
OP1489/17.07.2025</t>
  </si>
  <si>
    <t xml:space="preserve">81/13.05.2024
77/10.05.2024
336/30.10.2024
424/15.11.2024
19/23.02.2026
20/23.02.2026
38/27.02.2026
39/27.02.2026
</t>
  </si>
  <si>
    <t>64/29.07.2024</t>
  </si>
  <si>
    <t>Furnizarea,  instalarea si punerea in functiune a echipamentelor medicale  - TROLIU PENTRU PROCEDURI MEDICALE achizitionate in cadrul proiectului "Dezvoltarea infrastructurii medicale ambulatorie în cadrul Spitalului Clinic Sf. Maria"</t>
  </si>
  <si>
    <t>12.852,00  lei cu TVA</t>
  </si>
  <si>
    <t>11/29/2024
AA1 prelungire pana la data de 31.08.2025</t>
  </si>
  <si>
    <t>OP1490/17.07.2025
OP1491/17.07.2025</t>
  </si>
  <si>
    <t>245/15.10.2024
246/15.10.2024
244/15.10.2024
398/12.11.2024</t>
  </si>
  <si>
    <t>65/29.07.2024</t>
  </si>
  <si>
    <t>Furnizarea,  instalarea si punerea in functiune a echipamentelor medicale - DUODENOSCOP si TURN DE ENDOSCOPIE achizitionate in cadrul proiectului "Dezvoltarea infrastructurii medicale ambulatorie în cadrul Spitalului Clinic Sf. Maria"</t>
  </si>
  <si>
    <t>TEHNO ELECTRO MEDICAL COMPANY SRL</t>
  </si>
  <si>
    <t>2.325.219,54 lei cu TVA</t>
  </si>
  <si>
    <t>11/30/2024
AA1 prelungire pana la data de 31.08.2025</t>
  </si>
  <si>
    <t>1,953,966.00
371,253.54</t>
  </si>
  <si>
    <t>OP 662 din data 19.03.2025
OP 663 din data de 19.03.2025</t>
  </si>
  <si>
    <t xml:space="preserve">159/10.09.2024
160/10.09.2024
158/10.09.2024
208/26.09.2024
156/10.09.2024
157/10.09.2024
155/10.09.2024
209/26.09.2024 </t>
  </si>
  <si>
    <t>79/07.08.2024</t>
  </si>
  <si>
    <t>Furnizarea,  instalarea si punerea in functiune a echipamentelor medicale - MASINA AUTOMATA PENTRU SPALAREA SI DEZINFECTAREA ENDOSCOAPELOR achizitionate in cadrul proiectului "Dezvoltarea infrastructurii medicale ambulatorie în cadrul Spitalului Clinic Sf. Maria"</t>
  </si>
  <si>
    <t>TEHNOPLUS MEDICAL SRL</t>
  </si>
  <si>
    <t>TEHNOPLUS MEDICAL SERVICE SRL</t>
  </si>
  <si>
    <t>147.464,8 lei cu TVA</t>
  </si>
  <si>
    <t>OP1486/17.07.2025
OP1487/17.07.2025</t>
  </si>
  <si>
    <t>257/17.10.2024
256/17.10.2024
386/06.11.2024
397/12.11.2024</t>
  </si>
  <si>
    <t>66/29.07.2024</t>
  </si>
  <si>
    <t>Furnizarea,  instalarea si punerea in functiune a echipamentelor medicale - ELECTROCAUTER achizitionate in cadrul proiectului "Dezvoltarea infrastructurii medicale ambulatorie în cadrul Spitalului Clinic Sf. Maria"</t>
  </si>
  <si>
    <t>ELMED MEDICAL SRL</t>
  </si>
  <si>
    <t>355.453,00 lei cu TVA</t>
  </si>
  <si>
    <t>298,700.00
56,753.00</t>
  </si>
  <si>
    <t>OP 660 din data 19.03.2025
OP 661 din data de 19.03.2025</t>
  </si>
  <si>
    <t>177/12.09.2024
178/12.09.2024
176/12.09.2024
210/26.09.2024</t>
  </si>
  <si>
    <t>131/16.05.2025</t>
  </si>
  <si>
    <t>Furnizarea,  instalarea si punerea in functiune a echipamentelor medicale - ECOGRAF achizitionate in cadrul proiectului "Dezvoltarea infrastructurii medicale ambulatorie în cadrul Spitalului Clinic Sf. Maria"</t>
  </si>
  <si>
    <t>MEDIQ INNOVATIVE TECHNOLOGIES SRL</t>
  </si>
  <si>
    <t>1.023.400,00</t>
  </si>
  <si>
    <t>16.05.2025</t>
  </si>
  <si>
    <t>OP1971/22.10.2025
OP2025/10.11.2025
OP2026/10.11.2025</t>
  </si>
  <si>
    <t>340/19.06.2025
341/19.06.2025
339/19.06.2025
347/24.06.2025</t>
  </si>
  <si>
    <t>290/28.08.2025</t>
  </si>
  <si>
    <t>Furnizarea,  instalarea si punerea in functiune a echipamentelor medicale -DEFIBRILATOR,RADIOCAUTER,OFTALMOSCOP,
DIRECTLENTILA 90D VOLK,LENTILA VOLK G-4,
LAMPA FRONTALA, LUPE MEDICALE BINOCULARE achizitionate in cadrul proiectului "Dezvoltarea infrastructurii medicale ambulatorie în cadrul Spitalului Clinic Sf. Maria"</t>
  </si>
  <si>
    <t>115.192,00 lei cu TVA</t>
  </si>
  <si>
    <t>575/06.11.2025
576/06.11.2025
574/06.11.2025
604/13.11.2025
572/06.11.2025
573/06.11.2025
571/06.11.2025
603/13.11.2025
580/06.11.2025
581/06.11.2025
582/06.11.2025
607/13.11.2025
609/14.11.2025
610/14.11.2025
611/14.11.2025
662/28.11.2025
577/06.11.2025
578/06.11.2025
579/06.11.2025
606/13.11.2025</t>
  </si>
  <si>
    <t>291/28.08.2025</t>
  </si>
  <si>
    <t>Furnizarea,  instalarea si punerea in functiune a echipamentelor medicale -TRUSA INSTRUMENTAR GENUNGHI, TRUSA INSTRUMENTAR UMAR achizitionate in cadrul proiectului "Dezvoltarea infrastructurii medicale ambulatorie în cadrul Spitalului Clinic Sf. Maria"</t>
  </si>
  <si>
    <t>KRAL MEDICAL SOLUTION SRL</t>
  </si>
  <si>
    <t>KARL STORZ ENDOSCOPIA ROMANIA SRL</t>
  </si>
  <si>
    <t>386.595,00 lei cu TVA</t>
  </si>
  <si>
    <t>531/23.10.2025
532/23.10.2025
533/23.10.2025
556/04.11.2025</t>
  </si>
  <si>
    <t>292/28.08.2025</t>
  </si>
  <si>
    <t>Furnizarea,  instalarea si punerea in functiune a echipamentelor medicale -TRUSA MICA CHIRURGIE achizitionate in cadrul proiectului "Dezvoltarea infrastructurii medicale ambulatorie în cadrul Spitalului Clinic Sf. Maria"</t>
  </si>
  <si>
    <t>22.060,36 lei cu TVA</t>
  </si>
  <si>
    <t>523/17.10.2025
524/17.10.2025
525/17.10.2025
534/23.10.2025</t>
  </si>
  <si>
    <t>293/28.08.2025</t>
  </si>
  <si>
    <t>Furnizarea,  instalarea si punerea in functiune a echipamentelor medicale - EVACUATOR DE FUM achizitionate in cadrul proiectului "Dezvoltarea infrastructurii medicale ambulatorie în cadrul Spitalului Clinic Sf. Maria"</t>
  </si>
  <si>
    <t>17.787,00  lei cu TVA</t>
  </si>
  <si>
    <t>583/06.11.2025
584/06.11.2025
585/06.11.2025
622/17.11.2025</t>
  </si>
  <si>
    <t>379/11.09.2025</t>
  </si>
  <si>
    <t>Furnizarea,  instalarea si punerea in functiune a echipamentelor medicale -TIMPANOMETRU achizitionate in cadrul proiectului "Dezvoltarea infrastructurii medicale ambulatorie în cadrul Spitalului Clinic Sf. Maria"</t>
  </si>
  <si>
    <t>30.129,00 lei cu TVA</t>
  </si>
  <si>
    <t>568/06.11.2025
569/06.11.2025
570/06.11.2025
605/13.11.2025</t>
  </si>
  <si>
    <t xml:space="preserve">
55.3/90/30.05.2023</t>
  </si>
  <si>
    <t>Accesarea fondurilor europene în cadrul mecanismului de redresare și rezilienta, în vederea îndeplinirii satisfăcătoare a proiectului ”Dezvoltarea infrastructurii medicale ambulatorie în cadrul Spitalului Clinic  Dr. Ion Cantacuzino”</t>
  </si>
  <si>
    <t>3.010.852,00</t>
  </si>
  <si>
    <t>30.05.2023</t>
  </si>
  <si>
    <t>34 luni
AA1/30.09.2024 până la data de 29.02.2023 (28 luni), AA2/06.06.2025, pana la data de 29.11.2025 (31 luni), AA3/26.11.2025 până la 29.03.2026 (34 luni)
AA4/11.03.2026 pana la 29.05.2026 (36 luni)</t>
  </si>
  <si>
    <t>17613/18.07.2023</t>
  </si>
  <si>
    <t xml:space="preserve">Servicii de consultanță în domeniul achizițiilor publice, în cadrul proiectului ”Dezvoltarea infrastructurii medicale ambulatorie în cadrul Spitalului Clinic Dr. Ion Cantacuzino" </t>
  </si>
  <si>
    <t xml:space="preserve"> Buget propriu </t>
  </si>
  <si>
    <t>REZILIAT conform AA1 nr. 22679/26.09.2023</t>
  </si>
  <si>
    <t>CONTRACT DE  FURNIZARE</t>
  </si>
  <si>
    <t>25656/24.10.2023</t>
  </si>
  <si>
    <t>Servicii de furnizare echipamente IT în cadrul proiectului ”Dezvoltarea infrastructurii medicale ambulatorie în cadrul Spitalului Clinic Dr. Ion Cantacuzino"</t>
  </si>
  <si>
    <t xml:space="preserve">33.574,66 lei </t>
  </si>
  <si>
    <t>OP nr. 270/16.02.2024</t>
  </si>
  <si>
    <t>1433/18.12.2023
DPP/1110/18.12.2023
DPP/1111/18.12.2023
DPP/1112/18.12.2023</t>
  </si>
  <si>
    <t>988/12.01.2024</t>
  </si>
  <si>
    <t>Servicii de audit în cadrul proiectului ”Dezvoltarea infrastructurii medicale ambulatorie în cadrul Spitalului Clinic Dr. Ion Cantacuzino"</t>
  </si>
  <si>
    <t>PREMIER SOFT AUDIT SRL</t>
  </si>
  <si>
    <t>21.653,24</t>
  </si>
  <si>
    <t>PNRR -  Fonduri nerambursabile</t>
  </si>
  <si>
    <t>AA1, AA2, AA3, AA4, AA5/19.03.2026, de la 30.03.2026 pana la 29.05.2026</t>
  </si>
  <si>
    <t xml:space="preserve">21.835,20 lei cf. AA2/16.09.2025
</t>
  </si>
  <si>
    <t>5.413,31
5.413,31</t>
  </si>
  <si>
    <t>OPME nr. 241/07.07.2025, OP 1364/07.07.2025, 1365/07.07.2025 
OPME 419/13.11.2025, OP2055 si 2056/13.11.2025</t>
  </si>
  <si>
    <t>194/21.10.2024
482/27.11.2024</t>
  </si>
  <si>
    <t>25244/19.10.2023</t>
  </si>
  <si>
    <t>37.182,74</t>
  </si>
  <si>
    <t>19.10.2023</t>
  </si>
  <si>
    <t>28.02.2025</t>
  </si>
  <si>
    <t>2373/29.01.2024</t>
  </si>
  <si>
    <t>Servicii de informare și publicitate în cadrul proiectului ”Dezvoltarea infrastructurii medicale ambulatorie în cadrul Spitalului Clinic Dr. Ion Cantacuzino"</t>
  </si>
  <si>
    <t>31.205,52</t>
  </si>
  <si>
    <t>29.01.2024</t>
  </si>
  <si>
    <t xml:space="preserve">31.448,62 cf. AA2/16.09.2025
</t>
  </si>
  <si>
    <t>15.130,85
1.610,22
13.388,65</t>
  </si>
  <si>
    <t xml:space="preserve">OP nr. 1338/25.07.2024
1339/25.07.2024
OP 1368/07.07.2025, 1369/07.07.2025
OP 369,370/19.02.2026, </t>
  </si>
  <si>
    <t>ASSMB.DMP/79/10.05.2024
ASSMB DMP/481/27.11.2024
ASSMB DMP/433/16.09.2025</t>
  </si>
  <si>
    <t>191/24.09.2024</t>
  </si>
  <si>
    <t>Furnizarea,  instalarea si punerea in functiune a echipamentelor medicale
 Lot 1.                            
 APARAT ECG DE INALTA PERFORMANTA CU ANALIZA SIMULTANA PE 12 DERIVATII CU MASA DE TRANSPORT achizitionate  în cadrul proiectului "Dezvoltarea infrastructurii medicale ambulatorie în cadrul Spitalului Clinic Dr. Ion Cantacuzino"</t>
  </si>
  <si>
    <t>HELLIMED SRL</t>
  </si>
  <si>
    <t>24.09.2024</t>
  </si>
  <si>
    <t>31.12.2024
Act aditional nr.1/ 350/05.11.2024 privind prelungirea perioadei pana la data de 31.08.2025</t>
  </si>
  <si>
    <t>OP 1366/07.07.2025, 1367/07.07.2025</t>
  </si>
  <si>
    <t xml:space="preserve"> ASSMB/DMP/484/03.12.2024
 ASSMB/DMP/485/03.12.2024
 ASSMB/DMP/486/03.12.202
 ASSMB/DMP/518/10.12.2024</t>
  </si>
  <si>
    <t>192/24.09.2024</t>
  </si>
  <si>
    <t>Furnizarea,  instalarea si punerea in functiune a echipamentelor medicale
 Lot 9.                              
        Trusa instrumentar microchirurgie achizitionate  în cadrul proiectului "Dezvoltarea infrastructurii medicale ambulatorie în cadrul Spitalului Clinic Dr. Ion Cantacuzino"</t>
  </si>
  <si>
    <t>B.BRAUN MEDICALSRL</t>
  </si>
  <si>
    <t>31.12.2024
Act aditional nr.1/ 356/05.11.2024 privind prelungirea perioadei pana la data de 31.08.2025</t>
  </si>
  <si>
    <t>ASSMB/DMP/265/25.02.2025
ASSMB/DMP/266/25.02.2025
ASSMB/DMP/267/25.02.2025</t>
  </si>
  <si>
    <t>193/24.09.2024</t>
  </si>
  <si>
    <t>Furnizarea,  instalarea si punerea in functiune a echipamentelor medicale 
Lot 7.                                  
  Lampa scialitica mobila cu sistem LED achizitionate  în cadrul proiectului "Dezvoltarea infrastructurii medicale ambulatorie în cadrul Spitalului Clinic Dr. Ion Cantacuzino"</t>
  </si>
  <si>
    <t>Lot 8 -1
Lot 10 -1</t>
  </si>
  <si>
    <t>DVC MEDICAL VISION SRL</t>
  </si>
  <si>
    <t>31.12.2024
Act aditional nr.1/ 354/05.11.2024 privind prelungirea perioadei pana la data de 31.08.2025</t>
  </si>
  <si>
    <t>OP 1376/07.07.2025, 1377/07.07.2025</t>
  </si>
  <si>
    <t xml:space="preserve"> ASSMB/DMP/428/18.11.2024
 ASSMB/DMP/428/18.11.2024
 ASSMB/DMP/428/18.11.2024
ASSMB/DMP/447/21.11.2024</t>
  </si>
  <si>
    <t>194/24.09.2024</t>
  </si>
  <si>
    <t>Furnizarea,  instalarea si punerea in functiune a echipamentelor medicale 
Lot 8.                                 
       Scaun multifunctional mobil și 
Lot 10.                    
           ANSAMBLU GINECOLOGIC achizitionate  în cadrul proiectului "Dezvoltarea infrastructurii medicale ambulatorie în cadrul Spitalului Clinic Dr. Ion Cantacuzino"</t>
  </si>
  <si>
    <t>Subcontractant Tehnoplus Medical Service</t>
  </si>
  <si>
    <t>31.12.2024
Act aditional nr.1/ 355/05.11.2024 privind prelungirea perioadei pana la data de 31.08.2025</t>
  </si>
  <si>
    <t>116899.65
32999.89</t>
  </si>
  <si>
    <t>OP 1378/07.07.2025, 1379/07.07.2025, 1380/07.07.2025, 1381/07.07.2025</t>
  </si>
  <si>
    <t>Lot 8 
ASSMB/DMP/394/12.11.2024
ASSMB/DMP/395/12.11.2024
ASSMB/DMP/396/12.11.2024
ASSMB/DMP/456/21.11.2024
Lot 10 
ASSMB/DMP/404/14.11.2024
ASSMB/DMP/405/14.11.2024
ASSMB/DMP/406/14.11.2024
ASSMB/DMP/457/21.11.2024</t>
  </si>
  <si>
    <t>195/24.09.2024</t>
  </si>
  <si>
    <t>Furnizarea,  instalarea si punerea in functiune a echipamentelor medicale 
Lot 11.                           
      ECOGRAF DE INALTA PERFORMANTA achizitionate  în cadrul proiectului "Dezvoltarea infrastructurii medicale ambulatorie în cadrul Spitalului Clinic Dr. Ion Cantacuzino"</t>
  </si>
  <si>
    <t>31.12.2024
Act aditional nr.1/ 357/05.11.2024 privind prelungirea perioadei pana la data de 31.08.2025</t>
  </si>
  <si>
    <t>OP 1382/07.07.2025, 1383/07.07.2025</t>
  </si>
  <si>
    <t>ASSMB/DMP/389/06.11.2024
ASSMB/DMP/390/06.11.2024
ASSMB/DMP/391/06.11.2024
ASSMB/DMP/458/21.11.2024</t>
  </si>
  <si>
    <t>246/02.10.2024</t>
  </si>
  <si>
    <t>Furnizarea,  instalarea si punerea in functiune a echipamentelor medicale
 Lot 2.                         
     ECOGRAF PENTRU EXAMINARE CARDIACĂ, VASCULARĂ, ABDOMINALĂ, DE PĂRȚI MOI, MUSCULOSCHELETALA ȘI
ENDOCAVITARĂ achizitionate  în cadrul proiectului "Dezvoltarea infrastructurii medicale ambulatorie în cadrul Spitalului Clinic Dr. Ion Cantacuzino"</t>
  </si>
  <si>
    <t>SUPERMEDICAL SRL</t>
  </si>
  <si>
    <t>02.10.2024</t>
  </si>
  <si>
    <t>31.12.2024
Act aditional nr.1/ 351/05.11.2024 privind prelungirea perioadei pana la data de 31.08.2025</t>
  </si>
  <si>
    <t>OP 1370/07.07.2025, 1371/07.07.2025</t>
  </si>
  <si>
    <t>ASSMB/DMP/382/05.11.2024
ASSMB/DMP/383/05.11.2024
ASSMB/DMP/384/05.11.2024
ASSMB/DMP/453/21.11.2024</t>
  </si>
  <si>
    <t>247/02.10.2024</t>
  </si>
  <si>
    <t>Furnizarea,  instalarea si punerea in functiune a echipamentelor medicale 
Lot 6.                        
       Unitatea de electrochirurgie - bisturiu electric achizitionate  în cadrul proiectului "Dezvoltarea infrastructurii medicale ambulatorie în cadrul Spitalului Clinic Dr. Ion Cantacuzino"</t>
  </si>
  <si>
    <t>31.12.2024
Act aditional nr.1/ 353/05.11.2024 privind prelungirea perioadei pana la data de 31.08.2025</t>
  </si>
  <si>
    <t>ASSMB/DMP/94/20.01.2025
ASSMB/DMP/95/20.01.2025
ASSMB/DMP/96/20.01.2025
ASSMB/DMP/161/29.01.2025</t>
  </si>
  <si>
    <t>248/02.10.2024</t>
  </si>
  <si>
    <t>Furnizarea,  instalarea si punerea in functiune a echipamentelor medicale 
Lot 3.                        
        Aparat ESWT (extracorporeal shockwave therapy) și 
Lot 4. Tensiometru pentru index glezna – brat achizitionate  în cadrul proiectului "Dezvoltarea infrastructurii medicale ambulatorie în cadrul Spitalului Clinic Dr. Ion Cantacuzino"</t>
  </si>
  <si>
    <t>Lot 3 - 3
Lot 4 -3</t>
  </si>
  <si>
    <t>31.12.2024
Act aditional nr.1/ 352/05.11.2024 privind prelungirea perioadei pana la data de 31.08.2025</t>
  </si>
  <si>
    <t>32356.89
12582.05</t>
  </si>
  <si>
    <t>OP 1372/07.07.2025, 1373/07.07.2025,1374/07.07.2025,1375/07.07.2025</t>
  </si>
  <si>
    <t>Lot 3
 ASSMB/DMP/330/29.10.2024
 ASSMB/DMP/331/29.10.2024
 ASSMB/DMP/332/29.10.2024
ASSMB/DMP/454/21.11.2024
Lot 4
 ASSMB/DMP/341/29.10.2024
 ASSMB/DMP/342/29.10.2024
 ASSMB/DMP/343/29.10.2024
ASSMB/DMP/455/21.11.2024</t>
  </si>
  <si>
    <t>249/12.08.2025</t>
  </si>
  <si>
    <t>Furnizarea,  instalarea si punerea in functiune a echipamentelor medicale Lot 1 Spirometru "Dezvoltarea infrastructurii medicale ambulatorie în cadrul Spitalului Clinic Dr. Ion Cantacuzino"</t>
  </si>
  <si>
    <t>LUAN VISION SRL</t>
  </si>
  <si>
    <t>477/30.09.2025
458/25.09.2025
459/25.09.2025
457/25.09.2025</t>
  </si>
  <si>
    <t>248/12.08.2025</t>
  </si>
  <si>
    <t>Furnizarea,  instalarea si punerea in functiune a echipamentelor medicale Lot 2 Lampă mobilă led "Dezvoltarea infrastructurii medicale ambulatorie în cadrul Spitalului Clinic Dr. Ion Cantacuzino"</t>
  </si>
  <si>
    <t>476/30.09.2025
474/30.09.2025
475/30.09.2025
473/30.09.2025</t>
  </si>
  <si>
    <t>451/29.09.2025</t>
  </si>
  <si>
    <t>Furnizare echipamentelor medicale Ecograf pentru examinare abdominala (sonda convexa) si de parti moi musculoscheletala (sonda de minim 15 MHZ) "Dezvoltarea infrastructurii medicale ambulatorie în cadrul Spitalului Clinic Dr. Ion Cantacuzino"</t>
  </si>
  <si>
    <t>29.12.2025</t>
  </si>
  <si>
    <t xml:space="preserve"> 561/06.11.2025
564/06.11.2025
562/06.11.2025
565/06.11.2025
563/06.11.2025
566/06.11.2025
567/06.11.2025</t>
  </si>
  <si>
    <t>55.2/34/14.03.2023</t>
  </si>
  <si>
    <t>Accesarea fondurilor europene în cadrul mecanismului de redresare și rezilienta, în vederea îndeplinirii satisfăcătoare a proiectului ”Dezvoltarea infrastructurii medicale ambulatorie în cadrul Spitalului Clinic  de Copii Dr. Victor Gomoiu”</t>
  </si>
  <si>
    <t xml:space="preserve">21 luni
Act aditional nr.2 / 30.09.2024, privind  prelungirea perioadei pana la 31 de luni
 Act aditional nr.3 / 25.07.2025, privind prelungirea perioadei pana la 33 de luni
Act aditional nr.4 / 26.11.2025, privind prelungirea perioadei pana la 36 de luni
Act aditional nr.5 / 11.03.2026, privind prelungirea perioadei pana la 38 de luni
</t>
  </si>
  <si>
    <t>Notif. Nr. 1 20520/30.08.2023
3.534.652.,00</t>
  </si>
  <si>
    <t>3.534.652.,00</t>
  </si>
  <si>
    <t>17612/18.07.2023</t>
  </si>
  <si>
    <t>Servicii de consultanță în domeniul achizițiilor publice, în cadrul proiectului ”Dezvoltarea infrastructurii medicale ambulatorie în cadrul Spitalului Clinic  de Copii Dr. Victor Gomoiu</t>
  </si>
  <si>
    <t>30.04.2024</t>
  </si>
  <si>
    <t>REZILIAT conform AA1 nr. 22676/26.09.2023</t>
  </si>
  <si>
    <t>25970/26.10.2023</t>
  </si>
  <si>
    <t>Servicii de furnizare echipamente IT în cadrul proiectului ”Dezvoltarea infrastructurii medicale ambulatorie în cadrul Spitalului Clinic de Copii Dr. Victor Gomoiu"</t>
  </si>
  <si>
    <t>SC CHROME COMPUTERS SRL</t>
  </si>
  <si>
    <t>22.12.2024</t>
  </si>
  <si>
    <t>OP  268/16.02.2024</t>
  </si>
  <si>
    <t>1433/18.12.2023   DPP/1104/18.12.2023 DPP/1105/18.12.2023</t>
  </si>
  <si>
    <t>725/10.01.2024</t>
  </si>
  <si>
    <t>Servicii de audit în cadrul proiectului ”Dezvoltarea infrastructurii medicale ambulatorie în cadrul Spitalului Clinic de Copii Dr. Victor Gomoiu"</t>
  </si>
  <si>
    <t>SC PRIM-AUDIT SRL</t>
  </si>
  <si>
    <t>30.11.2024
Act aditional nr.1/ 333/ 05.11.2024, privind prelungirea perioadei pana la data de 13.10.2025
Act aditional nr.2/ 384/ 15.09.2025, privind prelungirea perioadei pana la data de 31.12.2025
 Act aditional nr.3/ 665/ 15.12.2025, privind prelungirea perioadei pana la data de 31.03.20266
Act aditional nr.4/ 69/ 18.03.2026, privind prelungirea perioadei pana la data de 31.03.2026</t>
  </si>
  <si>
    <t>26.856,00 CF. AA2/15.09.2025</t>
  </si>
  <si>
    <t xml:space="preserve">5595.00
1063.05
5595.00
1063.05
</t>
  </si>
  <si>
    <t xml:space="preserve">OP 1758/27.11.2024
1759/27.11.2024
OP 1974/22.10.2025
1975/22.10.2025
</t>
  </si>
  <si>
    <t>ASSMB/DMP/333/29.10.2024   
ASSMB/DMP/392/11.11.2024
ASSMB/DMP/344/23.06.2025
ASSMB/DMP/346/24.06.2025
ASSMB/2389/03.02.2026
ASSMB/2466/04.02.2026</t>
  </si>
  <si>
    <t>1365/17.01.2024</t>
  </si>
  <si>
    <t>Servicii de informare și publicitate în cadrul proiectului ”Dezvoltarea infrastructurii medicale ambulatorie în cadrul Spitalului Clinic de Copii Dr. Victor Gomoiu"</t>
  </si>
  <si>
    <t>SC THE MANSION ADVERTISING SRL</t>
  </si>
  <si>
    <t>13.12.2024
Act aditional nr.1/334/ 05.11.2024, privind prelungirea perioadei pana la data de 13.10.2025
Act aditional nr.2/ 385/ 15.09.2025, privind prelungirea perioadei pana la data de 31.12.2025
 Act aditional nr.3/ 715/ 19.12.2025, privind prelungirea perioadei pana la data de 30.03.2026</t>
  </si>
  <si>
    <t>31.038,81 CF. AA2/15.09.2025</t>
  </si>
  <si>
    <t xml:space="preserve">12891.32
2449.35
653,13
124,09
11241,33
2360,68
</t>
  </si>
  <si>
    <t xml:space="preserve">OP 1334/25.07.2024
1335/25.07.2024
OP 1461/17.07.2025
1462/17.07.2025
OP 371/19.02.2026
372/19.02.2026
</t>
  </si>
  <si>
    <t xml:space="preserve">2579/24.01.2024  
DPP/44/14.01.2024 
ASSMB/DMP/116/22.01.2025         
ASSMB/DMP/117/22.01.2025  
ASSMB/DMP/118/22.01.2025
ASSMB/DMP/440/18.09.2025         
ASSMB/DMP/441/18.09.2025
ASSMB/DMP/27/25.02.2026         
ASSMB/DMP/29/25.02.2026   </t>
  </si>
  <si>
    <t>369/13.11.2024</t>
  </si>
  <si>
    <t>Furnizarea,  instalarea si punerea in functiune a echipamentelor medicale  - LOT 1, LOT 2 SI LOT 11,  achizitionate in cadrul proiectului ”Dezvoltarea infrastructurii medicale ambulatorie în cadrul Spitalului Clinic  de Copii Dr. Victor Gomoiu~</t>
  </si>
  <si>
    <t>12.03.2025</t>
  </si>
  <si>
    <t>1457/17.07.2025
1458/17.07.2025</t>
  </si>
  <si>
    <t>ASSMB/DMP/77/16.01.2025   
ASSMB/DMP/77816.01.2025  
ASSMB/DMP/79/16.01.2025  
ASSMB/DMP/80/16.01.2025</t>
  </si>
  <si>
    <t>367/13.11.2024</t>
  </si>
  <si>
    <t>Furnizarea,  instalarea si punerea in functiune a echipamentelor medicale  - LOT 3,  achizitionate in cadrul proiectului ”Dezvoltarea infrastructurii medicale ambulatorie în cadrul Spitalului Clinic  de Copii Dr. Victor Gomoiu~</t>
  </si>
  <si>
    <t>CATTUS SRL</t>
  </si>
  <si>
    <t xml:space="preserve">1453/17.07.2025
1454/17.07.2025
</t>
  </si>
  <si>
    <t>ASSMB/DMP/59/15.01.2025  
ASSMB/DMP/60/15.01.2025    
ASSMB/DMP/61/15.01.2025     
ASSMB/DMP/62/15.01.2025</t>
  </si>
  <si>
    <t>370/13.11.2024</t>
  </si>
  <si>
    <t>Furnizarea,  instalarea si punerea in functiune a echipamentelor medicale  - LOT 5,  achizitionate in cadrul proiectului ”Dezvoltarea infrastructurii medicale ambulatorie în cadrul Spitalului Clinic  de Copii Dr. Victor Gomoiu~</t>
  </si>
  <si>
    <t>MEDIST IMAGING &amp; P.O.C SRL</t>
  </si>
  <si>
    <t>1445/17.07.2025
1446/17.07.2025</t>
  </si>
  <si>
    <t>ASSMB/DMP/119/22.01.2025     
ASSMB/DMP/120/22.01.2025     
ASSMB/DMP/121/22.01.2025   
ASSMB/DMP/122/22.01.2025</t>
  </si>
  <si>
    <t>365/13.11.2024</t>
  </si>
  <si>
    <t>Furnizarea,  instalarea si punerea in functiune a echipamentelor medicale  - LOT 6,  achizitionate in cadrul proiectului ”Dezvoltarea infrastructurii medicale ambulatorie în cadrul Spitalului Clinic  de Copii Dr. Victor Gomoiu~</t>
  </si>
  <si>
    <t>PHILIPS ROMÂNIA SRL</t>
  </si>
  <si>
    <t xml:space="preserve">12.03.2025
</t>
  </si>
  <si>
    <t>1459/17.07.2025
1460/17.07.2025</t>
  </si>
  <si>
    <t>ASSMB/DMP/221/18.02.2025
ASSMB/DMP/222/18.02.2025
ASSMB/DMP/224/18.02.2025
ASSMB/DMP/225/19.02.2025</t>
  </si>
  <si>
    <t>371/13.11.2024</t>
  </si>
  <si>
    <t>Furnizarea,  instalarea si punerea in functiune a echipamentelor medicale  - LOT 7,  achizitionate in cadrul proiectului ”Dezvoltarea infrastructurii medicale ambulatorie în cadrul Spitalului Clinic  de Copii Dr. Victor Gomoiu~</t>
  </si>
  <si>
    <t>HALMADENT SRL</t>
  </si>
  <si>
    <t>12.03.2025
Act aditional nr. 1 / 34/ 06.03.2025 privind prelungirea perioadei pana la 30.04.2025</t>
  </si>
  <si>
    <t>1788/22.09.2025
1789/22.09.2025</t>
  </si>
  <si>
    <t>ASSMB/DMP/244/06.03.2025
ASSMB/DMP/245/06.03.2025
ASSMB/DMP/246/06.03.2025
ASSMB/DMP/247/06.03.2025</t>
  </si>
  <si>
    <t>368/13.11.2024</t>
  </si>
  <si>
    <t>Furnizarea,  instalarea si punerea in functiune a echipamentelor medicale  - LOT 8,  achizitionate in cadrul proiectului ”Dezvoltarea infrastructurii medicale ambulatorie în cadrul Spitalului Clinic  de Copii Dr. Victor Gomoiu~</t>
  </si>
  <si>
    <t>DRAEGER ROMÂNIA SRL</t>
  </si>
  <si>
    <t>1447/17.07.2025
1448/17.07.2025</t>
  </si>
  <si>
    <t>ASSMB/DMP/167/30.01.2025
ASSMB/DMP/168/30.01.2025
ASSMB/DMP/169/30.01.2025
ASSMB/DMP/170/30.01.2025</t>
  </si>
  <si>
    <t>366/13.11.2024</t>
  </si>
  <si>
    <t>Furnizarea,  instalarea si punerea in functiune a echipamentelor medicale  - LOT 9,  achizitionate in cadrul proiectului ”Dezvoltarea infrastructurii medicale ambulatorie în cadrul Spitalului Clinic  de Copii Dr. Victor Gomoiu~</t>
  </si>
  <si>
    <t>1455/17.07.2025
1456/17.07.2025</t>
  </si>
  <si>
    <t>ASSMB/DMP/112/21.01.2025     
ASSMB/DMP/113/21.01.2025   
ASSMB/DMP/114/21.01.2025    
ASSMB/DMP/115/21.01.2025</t>
  </si>
  <si>
    <t>364/13.11.2024</t>
  </si>
  <si>
    <t>Furnizarea,  instalarea si punerea in functiune a echipamentelor medicale  - LOT 10,  achizitionate in cadrul proiectului ”Dezvoltarea infrastructurii medicale ambulatorie în cadrul Spitalului Clinic  de Copii Dr. Victor Gomoiu~</t>
  </si>
  <si>
    <t>NIMKOS MEDSOLUTIONS SRL</t>
  </si>
  <si>
    <t>1451/17.07.2025
1452/17.07.2025</t>
  </si>
  <si>
    <t>ASSMB/DMP/34/14.01.2025    
ASSMB/DMP/35/14.01.2025     
ASSMB/DMP/36/14.01.2025     
ASSMB/DMP/37/14.01.2025</t>
  </si>
  <si>
    <t>363/13.11.2024</t>
  </si>
  <si>
    <t>Furnizarea,  instalarea si punerea in functiune a echipamentelor medicale  - LOT 12,  achizitionate in cadrul proiectului ”Dezvoltarea infrastructurii medicale ambulatorie în cadrul Spitalului Clinic  de Copii Dr. Victor Gomoiu~</t>
  </si>
  <si>
    <t>1449/17.07.2025
1450/17.07.2025</t>
  </si>
  <si>
    <t>ASSMB/DMP/26/13.01.2025    
ASSMB/DMP/27/13.01.2025   
ASSMB/DMP/28/13.01.2025    
ASSMB/DMP/29/13.01.2025</t>
  </si>
  <si>
    <t>152/16.06.2025</t>
  </si>
  <si>
    <t>Furnizarea,  instalarea si punerea in functiune a echipamentelor medicale  - LOT 4,  achizitionate in cadrul proiectului ”Dezvoltarea infrastructurii medicale ambulatorie în cadrul Spitalului Clinic  de Copii Dr. Victor Gomoiu~</t>
  </si>
  <si>
    <t>2264/10.12.2025
2265/10.12.2025</t>
  </si>
  <si>
    <t>ASSMB/DMP/359/08.07.2025 
ASSMB/DMP/360/08.07.2025     
ASSMB/DMP/361/08.07.2025 
ASSMB/DMP/362/08.07.2025    
ASSMB/DMP/363/08.07.2025    
ASSMB/DMP/364/08.07.2025  
ASSMB/DMP/365/08.07.2025</t>
  </si>
  <si>
    <t>478/07.10.2025</t>
  </si>
  <si>
    <t>Furnizarea,  instalarea si punerea in functiune a echipamentelor medicale  - LOT 2,  achizitionate in cadrul proiectului ”Dezvoltarea infrastructurii medicale ambulatorie în cadrul Spitalului Clinic  de Copii Dr. Victor Gomoiu~</t>
  </si>
  <si>
    <t>LINDE GAZ ROMANIA SRL</t>
  </si>
  <si>
    <t>569/20.03.2026
570/20.03.2026</t>
  </si>
  <si>
    <t>ASSMB/DMP/727/19.12.2025 
ASSMB/DMP/728/19.12.2025     
ASSMB/DMP/729/19.12.2025 
ASSMB/DMP/730/19.12.2025</t>
  </si>
  <si>
    <t>477/07.10.2025</t>
  </si>
  <si>
    <t>Furnizarea,  instalarea si punerea in functiune a echipamentelor medicale  - LOT 3 si LOT 4,  achizitionate in cadrul proiectului ”Dezvoltarea infrastructurii medicale ambulatorie în cadrul Spitalului Clinic  de Copii Dr. Victor Gomoiu~</t>
  </si>
  <si>
    <t>571/20.03.2026
572/20.03.2026</t>
  </si>
  <si>
    <t xml:space="preserve">ASSMB/DMP/587/10.11.2025 
ASSMB/DMP/588/10.11.2025      
ASSMB/DMP/589/10.11.2025  
ASSMB/DMP/590/10.11.2025     
ASSMB/DMP/591/10.11.2025     
ASSMB/DMP/592/10.11.2025   
ASSMB/DMP/593/10.11.2025 </t>
  </si>
  <si>
    <t>51/12.03.2026</t>
  </si>
  <si>
    <t>Furnizarea,  instalarea si punerea in functiune a echipamentelor medicale  - LOT 1,  achizitionate in cadrul proiectului ”Dezvoltarea infrastructurii medicale ambulatorie în cadrul Spitalului Clinic  de Copii Dr. Victor Gomoiu~</t>
  </si>
  <si>
    <t>In executie</t>
  </si>
  <si>
    <t xml:space="preserve">ASSMB/8501/09.04.2026 
ASSMB/8504/09.04.2026 
ASSMB/8502/09.04.2026 
ASSMB/8505/09.04.2026  </t>
  </si>
  <si>
    <t>55.7/39/14.03.2023</t>
  </si>
  <si>
    <r>
      <t xml:space="preserve">Accesarea fondurilor europene în cadrul mecanismului de redresare și rezilienta, în vederea îndeplinirii satisfăcătoare a proiectului </t>
    </r>
    <r>
      <rPr>
        <i/>
        <sz val="12"/>
        <rFont val="Times New Roman"/>
        <family val="1"/>
      </rPr>
      <t>”Dezvoltarea infrastructurii medicale ambulatorie în cadrul Spitalului Clinic  de Psihiatrie Prof. Dr. Aleexandru Obregia</t>
    </r>
  </si>
  <si>
    <t>6.774.624,17</t>
  </si>
  <si>
    <t xml:space="preserve">38 luni, modificata conform AA5 / 11.03.2026
</t>
  </si>
  <si>
    <t>Act Aditional Nr. 1 
/15.09.2023
6.677.452,00</t>
  </si>
  <si>
    <t>6.677.452,00</t>
  </si>
  <si>
    <t>18071/25.07.2023</t>
  </si>
  <si>
    <t>Servicii de consultanță în domeniul achizițiilor publice, în cadrul proiectului ”Dezvoltarea infrastructurii medicale ambulatorie în cadrul Spitalului clinic  de Psihiatrie Prof. Dr. Alexandru Obregia</t>
  </si>
  <si>
    <t>30.000
(fără TVA-nu este plătitor de TVA)</t>
  </si>
  <si>
    <t>PNRR  Fonduri nerambursabile</t>
  </si>
  <si>
    <t>REZILIAT conform AA1 nr. 22677/26.09.2023</t>
  </si>
  <si>
    <t>25654/24/10.2023</t>
  </si>
  <si>
    <t>Furnizare echipamente IT în cadrul proiectului ,,Dezvoltarea infrastructurii medicale ambulatorie în cadrul Spitalului clinic  de Psihiatrie Prof. Dr. Alexandru Obregia"</t>
  </si>
  <si>
    <t>33.574,66 lei cu TVA</t>
  </si>
  <si>
    <t xml:space="preserve"> Buget propriu</t>
  </si>
  <si>
    <t>22.10.2023</t>
  </si>
  <si>
    <t>OP 267 din data de 16.02.2024</t>
  </si>
  <si>
    <t>1433/18.02.2023
DPP 1107/18.12.2023
DPP 1108/18.12.2023
DPP 1109/18.12.2023</t>
  </si>
  <si>
    <t>754/11.01.2024</t>
  </si>
  <si>
    <t>Servicii de audit în cadrul proiectului ,,Dezvoltarea infrastructurii medicale ambulatorie în cadrul Spitalului clinic  de Psihiatrie Prof. Dr. Alexandru Obregia"</t>
  </si>
  <si>
    <t>34.986,00  lei cu TVA</t>
  </si>
  <si>
    <t xml:space="preserve">13.09.2025
Act adit nr 1 /05.11.2024 de prelungire durata pana la 13.09.2025
Act adit nr 2 /10.09.2025 de prelungire durata pana la 31.12.2025 si ajustare TVA la sume neangajat la 1 aug
Act adit nr 3/15.12.2025 de prelungire durata pana la 31.03.2026
Act adit nr 4/19.03.2026 de prelungire durata pana la 31.05.2026 </t>
  </si>
  <si>
    <t>35.280,00 lei cu TVA</t>
  </si>
  <si>
    <t>7350,00
1396,50
7350,00
1396,50
7350,00
1396,50</t>
  </si>
  <si>
    <t xml:space="preserve">OP nr. 1760/27.11.2024
OP nr. 1761/27.11.2024
OP nr 1465/17.07.2025
OP nr 1466/17.07.2025
OP nr 589/23.03.2026
OP nr 590/23.03.2026
</t>
  </si>
  <si>
    <t>435/18.11.2024
63/15.01.2025
513/15.10.2025</t>
  </si>
  <si>
    <t>2372/29.01.2024</t>
  </si>
  <si>
    <t>Servicii de informare si publicitate în cadrul proiectului ,,Dezvoltarea infrastructurii medicale ambulatorie în cadrul Spitalului clinic  de Psihiatrie Prof. Dr. Alexandru Obregia"</t>
  </si>
  <si>
    <t>30.476,67 lei cu TVA</t>
  </si>
  <si>
    <t xml:space="preserve"> 13.09.2025
Act adit nr 1 /05.11.2024 de prelungire durata pana la 13.09.2025
Act adit nr 2 /10.09.2025 de prelungire durata pana la 31.12.2025 si ajustare TVA la sume neangajat la 1 aug
Act adit nr 3/19.12.2025 de prelungire durata pana la 31.03.2026
 </t>
  </si>
  <si>
    <t>30.723,30 lei cu TVA</t>
  </si>
  <si>
    <t xml:space="preserve">388,00
73,72
12891,32
2449,35
11.241,33
2.360,68
</t>
  </si>
  <si>
    <t>OP 1756/27.11.2024
OP 1757/27.11.2024
OP 1336/25.04.2024
OP 1337/25.04.2024
OP373/19.02.2026
OP374/19.02.2026</t>
  </si>
  <si>
    <t>78/10.05.2024
227/09.10.2024
430/16.09.2025</t>
  </si>
  <si>
    <t>155/09.09.2024</t>
  </si>
  <si>
    <t>Furnizarea,  instalarea si punerea in functiune a echipamentelor medicale SISTEM VIDEOFIBROSCOP  RINOLARINGIAN FLEXIBIL PENTRU ORL SI DISPOZITIV DE ELASTOGRAFIE TRANZITORIE CONTROLATA PRIN VIBRATII achizitionate in cadrul proiectului ,,Dezvoltarea infrastructurii medicale ambulatorie în cadrul Spitalului clinic  de Psihiatrie Prof. Dr. Alexandru Obregia"</t>
  </si>
  <si>
    <t>927.605,00 lei cu TVA</t>
  </si>
  <si>
    <t>31.08.2025
AA nr 1/ 28.11.2024</t>
  </si>
  <si>
    <t>181.500,00
34.485,00</t>
  </si>
  <si>
    <t>OP 735/27.03.2025
OP 736/27.03.2025</t>
  </si>
  <si>
    <t>365/05.11.2024
366/05.11.2024
367/05.11.2024
374/05.11.2024
371/05.11.2024
372/05.11.2024
373/05.11.2024
376/05.11.2024</t>
  </si>
  <si>
    <t>180/20.09.2024</t>
  </si>
  <si>
    <t>Furnizarea,  instalarea si punerea in functiune a echipamentelor medicale AUDIOMETRU IMPEDANTMETRU - pentru 2 aparate achizitionate in cadrul proiectului ,,Dezvoltarea infrastructurii medicale ambulatorie în cadrul Spitalului clinic  de Psihiatrie Prof. Dr. Alexandru Obregia"</t>
  </si>
  <si>
    <t>DANSON SRL</t>
  </si>
  <si>
    <t>31.178,00 lei cu TVA</t>
  </si>
  <si>
    <t>26.200,00
4.978,00</t>
  </si>
  <si>
    <t>OP 761/27.03.2025
OP 762/27.03.2025</t>
  </si>
  <si>
    <t>368/05.11.2024
369/05.11.2024
370/05.11.2024
375/05.11.2024</t>
  </si>
  <si>
    <t>157/09.09.2024</t>
  </si>
  <si>
    <t>Furnizarea,  instalarea si punerea in functiune a echipamentelor medicale COMBINA OFTALMOLOGICA - pentru 2 aparate achizitionate in cadrul proiectului ,,Dezvoltarea infrastructurii medicale ambulatorie în cadrul Spitalului clinic  de Psihiatrie Prof. Dr. Alexandru Obregia"</t>
  </si>
  <si>
    <t>30.083,24 lei cu TVA</t>
  </si>
  <si>
    <t>25.280,03
4.803.21</t>
  </si>
  <si>
    <t>OP 737/27.03.2025
OP 738/27.03.2025</t>
  </si>
  <si>
    <t>420/15.11.2024
421/15.11.2024
422/15.11.2024
423/15.11.2024</t>
  </si>
  <si>
    <t>182/20.09.2024</t>
  </si>
  <si>
    <t>Furnizarea,  instalarea si punerea in functiune a echipamentelor medicale ELECTROCAUTER - achizitionate in cadrul proiectului ,,Dezvoltarea infrastructurii medicale ambulatorie în cadrul Spitalului clinic  de Psihiatrie Prof. Dr. Alexandru Obregia"</t>
  </si>
  <si>
    <t>BIOTECHNICS SRL</t>
  </si>
  <si>
    <t>4.879,00 lei cu TVA</t>
  </si>
  <si>
    <t>4.100,00
779,00</t>
  </si>
  <si>
    <t>OP 739/27.03.2025
OP 740/27.03.2025</t>
  </si>
  <si>
    <t>279/22.10.2024
280/22.10.2024
281/22.10.2024
291/22.10.2024</t>
  </si>
  <si>
    <t>181/20.09.2024</t>
  </si>
  <si>
    <t>Furnizarea,  instalarea si punerea in functiune a echipamentelor medicale LAMPA EXAMINARE MOBILA CU LED - achizitionate in cadrul proiectului ,,Dezvoltarea infrastructurii medicale ambulatorie în cadrul Spitalului clinic  de Psihiatrie Prof. Dr. Alexandru Obregia"</t>
  </si>
  <si>
    <t>PROMED SOLUTION MD SRL</t>
  </si>
  <si>
    <t>4.355,40 lei cu TVA</t>
  </si>
  <si>
    <t>3.660,00
695,40</t>
  </si>
  <si>
    <t>OP 741/27.03.2025
OP 742/27.03.2025</t>
  </si>
  <si>
    <t>282/22.10.2024
283/22.10.2024
284/22.10.2024
292/22.10.2024</t>
  </si>
  <si>
    <t>154/09.09.2024</t>
  </si>
  <si>
    <t>Furnizarea,  instalarea si punerea in functiune a echipamentelor medicale ECOGRAF 4D achizitionate in cadrul proiectului ,,Dezvoltarea infrastructurii medicale ambulatorie în cadrul Spitalului clinic  de Psihiatrie Prof. Dr. Alexandru Obregia"</t>
  </si>
  <si>
    <t>793.254,00 lei cu TVA</t>
  </si>
  <si>
    <t>666.600,00
126.654,00</t>
  </si>
  <si>
    <t>OP 743/27.03.2025
OP 744/27.03.2025</t>
  </si>
  <si>
    <t>233/11.10.2024
234/11.10.2024
235/11.10.2024
258/17.10.2024</t>
  </si>
  <si>
    <t>183/20.09.2024</t>
  </si>
  <si>
    <t>Furnizarea,  instalarea si punerea in functiune a echipamentelor medicale ANALIZOR MEDICAL DE COMPOZITIE CORPORALA achizitionate in cadrul proiectului ,,Dezvoltarea infrastructurii medicale ambulatorie în cadrul Spitalului clinic  de Psihiatrie Prof. Dr. Alexandru Obregia"</t>
  </si>
  <si>
    <t>MEDIKA H&amp;S IMPEX SRL</t>
  </si>
  <si>
    <t>59.500,00 lei cu TVA</t>
  </si>
  <si>
    <t>50.000,00
9.500,00</t>
  </si>
  <si>
    <t>OP 745/27.03.2025
OP 746/27.03.2025</t>
  </si>
  <si>
    <t>298/23.10.2024
299/23.10.2024
300/23.10.2024
304/23.10.2024</t>
  </si>
  <si>
    <t>156/09.09.2024</t>
  </si>
  <si>
    <t>Furnizarea,  instalarea si punerea in functiune a echipamentelor medicale DISPOZITIV MEDICAL PENTRU DETERMINAREA NEUROPATIEI AUTONOME PERIFERICE achizitionate in cadrul proiectului ,,Dezvoltarea infrastructurii medicale ambulatorie în cadrul Spitalului clinic  de Psihiatrie Prof. Dr. Alexandru Obregia"</t>
  </si>
  <si>
    <t>WINPHARMED SRL</t>
  </si>
  <si>
    <t>179.690,00 lei cu TVA</t>
  </si>
  <si>
    <t>151.000,00
28.690,00</t>
  </si>
  <si>
    <t>OP 747/27.03.2025
OP 748/27.03.2025</t>
  </si>
  <si>
    <t>285/22.10.2024
286/22.10.2024
287/22.10.2024
293/22.10.2024</t>
  </si>
  <si>
    <t>160/09.09.2024</t>
  </si>
  <si>
    <t>Furnizarea,  instalarea si punerea in functiune a echipamentelor medicale SPIROMETRU  achizitionate in cadrul proiectului ,,Dezvoltarea infrastructurii medicale ambulatorie în cadrul Spitalului clinic  de Psihiatrie Prof. Dr. Alexandru Obregia"</t>
  </si>
  <si>
    <t>12.852,00 lei cu TVA</t>
  </si>
  <si>
    <t>10.800,00
20.052,00</t>
  </si>
  <si>
    <t>OP 749/27.03.2025
OP 750/27.03.2025</t>
  </si>
  <si>
    <t>236/11.10.2024
237/11.10.2024
238/11.10.2024
259/17.10.2024</t>
  </si>
  <si>
    <t>179/20.09.2024</t>
  </si>
  <si>
    <t>Furnizarea,  instalarea si punerea in functiune a echipamentelor medicale ELECTROCARDIOGRAF PORTABIL  achizitionate in cadrul proiectului ,,Dezvoltarea infrastructurii medicale ambulatorie în cadrul Spitalului clinic  de Psihiatrie Prof. Dr. Alexandru Obregia"</t>
  </si>
  <si>
    <t>4.051,41 lei cu TVA</t>
  </si>
  <si>
    <t>3.404,55
646,86</t>
  </si>
  <si>
    <t>OP 751/27.03.2025
OP 752/27.03.2025</t>
  </si>
  <si>
    <t>252/17.10.2024
253/17.10.2024
254/17.10.2024
261/17.10.2024</t>
  </si>
  <si>
    <t>310/23.10.2024</t>
  </si>
  <si>
    <t>Furnizarea,  instalarea si punerea in functiune a echipamentelor medicale APARAT RADIOLOGIE DIGITAL CU GRAFIE SI SUSPENSIE PLAFONIERA achizitionate in cadrul proiectului ,,Dezvoltarea infrastructurii medicale ambulatorie în cadrul Spitalului clinic  de Psihiatrie Prof. Dr. Alexandru Obregia"</t>
  </si>
  <si>
    <t>PROTON IMPEX 2000 SRL</t>
  </si>
  <si>
    <t>SC PIXEL DATA SRL</t>
  </si>
  <si>
    <t>1.605.310,00 lei cu TVA</t>
  </si>
  <si>
    <t>1.349.000,00
256.310,00</t>
  </si>
  <si>
    <t>OP 1463/17.07.2025
OP1464/17.07.2025</t>
  </si>
  <si>
    <t>123/22.01.2025
124/22.01.2025
125/22.01.2025
126/22.01.2025</t>
  </si>
  <si>
    <t>158/09.09.2024</t>
  </si>
  <si>
    <t>Furnizarea,  instalarea si punerea in functiune a echipamentelor medicale ECOGRAF CU SONDA MUSCULO-SCHELETALA achizitionate in cadrul proiectului ,,Dezvoltarea infrastructurii medicale ambulatorie în cadrul Spitalului clinic  de Psihiatrie Prof. Dr. Alexandru Obregia"</t>
  </si>
  <si>
    <t>ULTRASONIC APARATURA MEDICALA SRL</t>
  </si>
  <si>
    <t>ULTRASONIC SRL</t>
  </si>
  <si>
    <t>317.135,00 lei cu TVA</t>
  </si>
  <si>
    <t>266.500,00
50.635,00</t>
  </si>
  <si>
    <t>OP 753/27.03.2025
OP 754/27.03.2025</t>
  </si>
  <si>
    <t>240/14.10.2024
241/14.10.2024
242/14.10.2024
260/17.10.2024</t>
  </si>
  <si>
    <t>184/20.09.2024</t>
  </si>
  <si>
    <t>Furnizarea,  instalarea si punerea in functiune a echipamentelor medicale STERILIZATOR CU ABUR achizitionate in cadrul proiectului ,,Dezvoltarea infrastructurii medicale ambulatorie în cadrul Spitalului clinic  de Psihiatrie Prof. Dr. Alexandru Obregia"</t>
  </si>
  <si>
    <t>177.905,00 lei cu TVA</t>
  </si>
  <si>
    <t>149.500,00
28.405,00</t>
  </si>
  <si>
    <t>OP 755/27.03.2025
OP 756/27.03.2025</t>
  </si>
  <si>
    <t>288/22.10.2024
289/22.10.2024
290/22.10.2024
294/22.10.2024</t>
  </si>
  <si>
    <t>159/09.09.2024</t>
  </si>
  <si>
    <t>Furnizarea,  instalarea si punerea in functiune a echipamentelor medicale ECHIPAMENT DEZINFECTIE SUPRAFETE PE BAZA DE UV-C achizitionate in cadrul proiectului ,,Dezvoltarea infrastructurii medicale ambulatorie în cadrul Spitalului clinic  de Psihiatrie Prof. Dr. Alexandru Obregia"</t>
  </si>
  <si>
    <t>EUROMEDICA INC GROUP SRL</t>
  </si>
  <si>
    <t>130.900,00 lei cu TVA</t>
  </si>
  <si>
    <t>110.000,00
20.900,00</t>
  </si>
  <si>
    <t>OP 757/27.03.2025
OP 758/27.03.2025</t>
  </si>
  <si>
    <t>301/23.10.2024
302/23.10.2024
303/23.10.2024
305/23.10.2024</t>
  </si>
  <si>
    <t>52/08.04.2025</t>
  </si>
  <si>
    <r>
      <t xml:space="preserve">Furnizarea,  instalarea si punerea in functiune a echipamentelor medicale </t>
    </r>
    <r>
      <rPr>
        <sz val="12"/>
        <rFont val="Times New Roman"/>
        <family val="1"/>
        <charset val="238"/>
      </rPr>
      <t>TOMOGRAF IN COERENTA OPTICA</t>
    </r>
    <r>
      <rPr>
        <sz val="12"/>
        <rFont val="Times New Roman"/>
        <family val="1"/>
      </rPr>
      <t xml:space="preserve"> achizitionate in cadrul proiectului ,,Dezvoltarea infrastructurii medicale ambulatorie în cadrul Spitalului clinic  de Psihiatrie Prof. Dr. Alexandru Obregia"</t>
    </r>
  </si>
  <si>
    <t>OPTIMED SRL</t>
  </si>
  <si>
    <t>409.500,00
77.805,00</t>
  </si>
  <si>
    <t>OP 1899/02.10.2025
OP 1900/02.10.2025</t>
  </si>
  <si>
    <t>327/02.06.2025
326/02.06.2025
325/02.06.2025
328/02.06.2025</t>
  </si>
  <si>
    <t>284/26.08.2025</t>
  </si>
  <si>
    <r>
      <t xml:space="preserve">Furnizarea,  instalarea si punerea in functiune a echipamentelor medicale </t>
    </r>
    <r>
      <rPr>
        <sz val="12"/>
        <rFont val="Times New Roman"/>
        <family val="1"/>
        <charset val="238"/>
      </rPr>
      <t>UNIT ORL</t>
    </r>
    <r>
      <rPr>
        <sz val="12"/>
        <rFont val="Times New Roman"/>
        <family val="1"/>
      </rPr>
      <t xml:space="preserve"> achizitionate in cadrul proiectului ,,Dezvoltarea infrastructurii medicale ambulatorie în cadrul Spitalului clinic  de Psihiatrie Prof. Dr. Alexandru Obregia"</t>
    </r>
  </si>
  <si>
    <t>MEDIST IMAGING &amp;P.O.C. SRL</t>
  </si>
  <si>
    <t>521.572,02 lei cu TVA</t>
  </si>
  <si>
    <t>431.051,26
90.520,76</t>
  </si>
  <si>
    <t>OP 591/23.03.2026
OP 592/23.03.2026</t>
  </si>
  <si>
    <t>506/14.10.2025
507/14.10.2025
508/14.10.2025
509/14.10.2025</t>
  </si>
  <si>
    <t>285/26.08.2026</t>
  </si>
  <si>
    <t>Furnizarea,  instalarea si punerea in functiune a echipamentelor medicale CAMERA RETINIANA achizitionate in cadrul proiectului ,,Dezvoltarea infrastructurii medicale ambulatorie în cadrul Spitalului clinic  de Psihiatrie Prof. Dr. Alexandru Obregia"</t>
  </si>
  <si>
    <t>46.827,00 lei cu TVA</t>
  </si>
  <si>
    <t xml:space="preserve">38.700,00
8.127,00
</t>
  </si>
  <si>
    <t>OP 379/19.02.2026
OP 380/19.02.2026</t>
  </si>
  <si>
    <t>415/09.09.2025
416/09.09.2025
417/09.09.2025
418/09.09.2025</t>
  </si>
  <si>
    <t>592/21.11.2025</t>
  </si>
  <si>
    <t>Furnizarea,  instalarea si punerea in functiune a echipamentelor medicale VIDEOCOLPOSCOP achizitionate in cadrul proiectului ,,Dezvoltarea infrastructurii medicale ambulatorie în cadrul Spitalului clinic  de Psihiatrie Prof. Dr. Alexandru Obregia"</t>
  </si>
  <si>
    <t>25.157,01 lei  Cu TVA</t>
  </si>
  <si>
    <t>710/03.12.2025
711/03.12.2025
712/03.12.2025
713/03.12.2025</t>
  </si>
  <si>
    <t>594/21.11.2025</t>
  </si>
  <si>
    <t>Furnizarea,  instalarea si punerea in functiune a echipamentelor medicale APARAT VIDEORECTOSCOP achizitionate in cadrul proiectului ,,Dezvoltarea infrastructurii medicale ambulatorie în cadrul Spitalului clinic  de Psihiatrie Prof. Dr. Alexandru Obregia"</t>
  </si>
  <si>
    <t>MEDFARM TRADING SRL</t>
  </si>
  <si>
    <t>27.830,00 lei Cu TVA</t>
  </si>
  <si>
    <t>672/03.12.2025
673/03.12.2025
674/03.12.2025
675/03.12.2025</t>
  </si>
  <si>
    <t>593/21.11.2025</t>
  </si>
  <si>
    <t>Furnizarea,  instalarea si punerea in functiune a echipamentelor medicale CAMERA INTRAORALA CU MONITOR SI CU BRAT UNIT achizitionate in cadrul proiectului ,,Dezvoltarea infrastructurii medicale ambulatorie în cadrul Spitalului clinic  de Psihiatrie Prof. Dr. Alexandru Obregia"</t>
  </si>
  <si>
    <t>ALEREB SRL</t>
  </si>
  <si>
    <t>2.038,94 lei Cu TVA</t>
  </si>
  <si>
    <t>676/03.12.2025
677/03.12.2025
678/03.12.2025
679/03.12.2025</t>
  </si>
  <si>
    <t>55.5/37/14.03.2023</t>
  </si>
  <si>
    <r>
      <t xml:space="preserve">Accesarea fondurilor europene în cadrul mecanismului de redresare și rezilienta, în vederea îndeplinirii satisfăcătoare a proiectului </t>
    </r>
    <r>
      <rPr>
        <i/>
        <sz val="12"/>
        <rFont val="Times New Roman"/>
        <family val="1"/>
      </rPr>
      <t xml:space="preserve">”Dezvoltarea infrastructurii medicale ambulatorie în cadrul Spitalului Clinic Filantropia” </t>
    </r>
  </si>
  <si>
    <t>5.726.071,12 lei cu TVA</t>
  </si>
  <si>
    <t>38 luni
modificata prin AA nr.5/26.11.2025, pana la data de 13.05.2026 (38 luni)</t>
  </si>
  <si>
    <t xml:space="preserve">Act Aditional            
Nr. 1 /15.09.2023
5.629.851,99
</t>
  </si>
  <si>
    <t>5.629.851,99</t>
  </si>
  <si>
    <t>18132/25.07.2023</t>
  </si>
  <si>
    <t>Servicii de consultanță în domeniul achizițiilor publice, în cadrul proiectului ”Dezvoltarea infrastructurii medicale ambulatorie în cadrul Spitalului Clinic Filantropia”</t>
  </si>
  <si>
    <t>34.200
(fără TVA-nu este plătitor de TVA)</t>
  </si>
  <si>
    <t>REZILIAT conform AA1 nr. 22681/26.09.2023</t>
  </si>
  <si>
    <t>26424/31.10.2023</t>
  </si>
  <si>
    <t>Furnizare echipamente IT în cadrul proiectului  ”Dezvoltarea infrastructurii medicale ambulatorie în cadrul Spitalului Clinic Filantropia”</t>
  </si>
  <si>
    <t>CHROME COMPUTERS S.R.L.</t>
  </si>
  <si>
    <t>33.574,66 lei TVA inclus</t>
  </si>
  <si>
    <t>OP 265 din data de 16.02.2024</t>
  </si>
  <si>
    <t>1433/18.12.2023
DPP1101/18.12.2023</t>
  </si>
  <si>
    <t>831/11.01.2024</t>
  </si>
  <si>
    <t>Servicii de audit în cadrul proiectului ”Dezvoltarea infrastructurii medicale ambulatorie în cadrul Spitalului Clinic Filantropia”</t>
  </si>
  <si>
    <t>27.365,24 LEI TVA inclus</t>
  </si>
  <si>
    <t xml:space="preserve">30.11.2024
Act adițional nr. 1 -  prelungire perioada de valabilitate pană la data de 13.10.2025
Act aditional nr. 2- prelungire perioada de valabilitate pană la data de 31.12.2025
Act aditional nr. 3- prelungire perioada de valabilitate pană la data de 31.03.2026
Act aditional nr. 4- modificare date de identificare ale Prestatorului
Act aditional nr. 5- prelungire perioada de valabilitate pană la data de 15.05.2026
</t>
  </si>
  <si>
    <t xml:space="preserve">Act aditional nr.2 inregistrat sub nr. 394/16.09.2025
(majorare cota TVA de la 19% la 21%)
27.595,20
</t>
  </si>
  <si>
    <t>5.749,00
1.092,31
5.749,00
1.092,31</t>
  </si>
  <si>
    <t>OP 1754/27.11.2024
OP 1755/27.11.2024
OP1972/22.10.2025
OP1973/22.10.2025</t>
  </si>
  <si>
    <t>27.595,20 LEI TVA inclus</t>
  </si>
  <si>
    <t>Raport audit nr. 1:
PV de predare primire DMP316/28.10.2024
PV de receptie cantitativa si calitativa ASSMB/DMP335/29.10.2024
Raport audit nr. 2:
PV de redare primire DMP313/27.05.2025
PV de receptie cantitativa si calitativa ASSMB/DMP321/29.05.2025
Raport audit nr. 3
PV de redare primire nr. ASSMB 33237/20.11.2025
PV de receptie cantitativa si calitativa nr. ASSMB35908/09.12.2025
Raport audit nr. 4
PV de redare primire nr. ASSMB 6274/19.03.2026
PV de receptie cantitativa si calitativa nr. ASSMB 6331/20.03.2026</t>
  </si>
  <si>
    <t>25958/26.10.2023</t>
  </si>
  <si>
    <t>43.895,53 lei TVA inclus</t>
  </si>
  <si>
    <t>4271/16.02.2024</t>
  </si>
  <si>
    <t>Servicii de informare și publicitate în cadrul proiectului ”Dezvoltarea infrastructurii medicale ambulatorie în cadrul Spitalului Clinic Filantropia”</t>
  </si>
  <si>
    <t>BEST SMART CONSULTING S.R.L.</t>
  </si>
  <si>
    <t>29.300,18 lei TVA inclus</t>
  </si>
  <si>
    <t>16.02.2024</t>
  </si>
  <si>
    <t xml:space="preserve">13.12.2024
Act adițional nr. 1 -  prelungire perioada de valabilitate pană la data de 13.10.2025
Act aditional nr.2 - prelungire perioada de valabilitate pană la data de 31.12.2025 
Act aditional nr.3 - prelungire perioada de valabilitate pană la data de 31.03.2026 </t>
  </si>
  <si>
    <t xml:space="preserve">Act aditional nr.2 inregistrat sub nr. 393/16.09.2025
(majorare cota TVA de la 19% la 21%)
29.536,18 </t>
  </si>
  <si>
    <t>12.472,00
2.369,68
350,00
66,50
10.000,00
2.100,00</t>
  </si>
  <si>
    <t xml:space="preserve">
OP 1332/25.07.2024
OP 1333/25.07.2024
OP 1752/27.11.2024
OP 1753/27.11.2024
OP 290/06.02.2026
OP 291/06.02.2026
</t>
  </si>
  <si>
    <t>29.536,18 lei TVA inclus</t>
  </si>
  <si>
    <t>Comanda 1:
DPP 46/12.04.2024
DPP 69/08.05.2024
DPP 71/09.05.2024
4302/13.05.2024
Comanda 2:
ASSMB/DMP/204/23.09.2024
ASSMB/DMP/221/07.10.2024
ASSMB/DMP/218/04.10.2024
Comanda 3:
ASSMB/DMP/460/25.09.2025
ASSMB/DMP461/25.09.2025
Comanda 4:
ASSMB/DMP/35/26.02.2026
ASSMB/DMP/36/26.02.2026
ASSMB/DMP/37/26.02.2026</t>
  </si>
  <si>
    <t>76/05.08.2024</t>
  </si>
  <si>
    <t>Furnizarea,  instalarea si punerea in functiune a echipamentelor medicale ECOGRAF AMBULATOR, MMF, ULTRAPORTABIL, NEONATOLOGIE AMBULATOR achizitionate  în cadrul proiectului ”Dezvoltarea infrastructurii medicale ambulatorie în cadrul Spitalului Clinic Filantropia”</t>
  </si>
  <si>
    <t xml:space="preserve">3.424.939,00 lei cu TVA </t>
  </si>
  <si>
    <t>11/30/2024
Act adițional nr. 1 -  prelungire perioada de valabilitate pană la data de 31.08.2025</t>
  </si>
  <si>
    <t xml:space="preserve">
1.370.300,00 
260.357,00
993.800,00
188.822,00 
66.000,00
12.540,00
448.000,00
82.120,00 
</t>
  </si>
  <si>
    <t>OP 988/09.05.2025
OP 989/09.05.2025
OP 990/09.05.2025
OP 991/09.05.2025
OP 992/09.05.2025
OP 993/09.05.2025
OP 994/09.05.2025
OP 995/09.05.2025</t>
  </si>
  <si>
    <t>3.424.939,00 lei cu TVA</t>
  </si>
  <si>
    <t xml:space="preserve">lot 2:
 DMP161/11.09.2024
DMP162/11.09.2024
DMP163/11.09.2024
DMP190/17.09.2024
lot 3:
DMP164/11.09.2024
DMP165/11.09.2024
DMP166/11.09.2024
DMP191/17.09.2024
lot 6:
DMP170/11.09.2024
DMP171/11.09.2024
DMP172/11.09.2024
DMP192/17.09.2024
lot 8:
DMP167/11.09.2024
DMP168/11.09.2024
DMP169/11.09.2024
DMP193/17.09.2024
</t>
  </si>
  <si>
    <t>75/05.08.2024</t>
  </si>
  <si>
    <t>Furnizarea,  instalarea si punerea in functiune a echipamentelor medicale COLPOSCOP ATASAT PE MASA GINECOLOGICA, MASA GINECOLOGICA CU 3 MOTOARE, APARAT DE VIZUALIZAT VENE, SUPORT CU BRAT FLEXIBIL PE ROLE STATIE DE INCARCARE INTEGRATE, SISTEM CARDIOTOCOGRAF SONICAID TEAM3 ANTERPARTUM CU BATERIE SI MASURAREA PRESIUNII SANGELUI SI SENZOR NELLCOR PENTRU MASURAREA S achizitionate  în cadrul proiectului ”Dezvoltarea infrastructurii medicale ambulatorie în cadrul Spitalului Clinic Filantropia”</t>
  </si>
  <si>
    <t>PRIMERA MED TECHNOLOGY SRL</t>
  </si>
  <si>
    <t>Lot 7 - SANTE INTERNAȚIONAL S.A</t>
  </si>
  <si>
    <t xml:space="preserve">890.953,00 lei cu TVA </t>
  </si>
  <si>
    <t>11/30/2024
Act adițional nr. 1 -  prelungire perioada de valabilitate pană la data de 31.08.2025
Act adițional nr. 2/11/06.02.2025 -  prelungire perioada de livrare, maxim 210 zile de la comanda ferma.</t>
  </si>
  <si>
    <t>40.400,00
7.676,00
68.700,00
13.053,00
426.300,00
80.997,00
213.300,00
40.527,00</t>
  </si>
  <si>
    <t>OP 984/09.05.2025
OP 985/09.05.2025
OP 986/09.05.2025
OP 987/09.05.2025
OP 1332/07.07.2025
OP 1333/07.07.2025
OP 1790/22.09.2025
OP 1791/22.09.2025</t>
  </si>
  <si>
    <t>lot 1:
ASSMB/DMP/275/28.03.2025
ASSMB/DMP/276/28.03.2025
ASSMB/DMP/277/28.03.2025
ASSMB/DMP/278/28.03.2025
lot 5:
 DMP182/12.09.2024
DMP183/12.09.2024
DMP184/12.09.2024
DMP194/17.09.2024
lot 7:
 DMP179/12.09.2024
DMP180/12.09.2024
DMP181/12.09.2024
DMP195/17.09.2024
lot 10: 
ASSMB/DMP228/09.10.2024
ASSMB/DMP229.09.10.2024
ASSMB/DMP230/09.10.2024
ASSMP/DMP276/21.10.2024</t>
  </si>
  <si>
    <t>85/14.08.2024</t>
  </si>
  <si>
    <t>Furnizarea,  instalarea si punerea in functiune a echipamentelor medicale LAMPA GERMICIDA UV achizitionate  în cadrul proiectului ”Dezvoltarea infrastructurii medicale ambulatorie în cadrul Spitalului Clinic Filantropia”</t>
  </si>
  <si>
    <t>4.391,10 lei cu TVA</t>
  </si>
  <si>
    <t xml:space="preserve">3.690,00
701,10
</t>
  </si>
  <si>
    <t>OP 1330/07.07.2025
OP 1331/07.07.2025</t>
  </si>
  <si>
    <t>lot 9:
ASSMB/DMP249/16.10.2024
ASSMB/DMP250/16.10.2024
ASSMB/DMP251/16.10.2024
ASSMB/DMP277/21.10.2024</t>
  </si>
  <si>
    <t>30/03.03.2025</t>
  </si>
  <si>
    <t>Furnizarea,  instalarea si punerea in functiune a echipamentelor medicale SISTEM DE URODINAMICA - Lot 11, achizitionate  în cadrul proiectului ”Dezvoltarea infrastructurii medicale ambulatorie în cadrul Spitalului Clinic Filantropia”</t>
  </si>
  <si>
    <t>216.080,20 lei cu TVA</t>
  </si>
  <si>
    <t>03.06.2025
Act Aditional nr. 1- reglementare termeni constituire GBE
Act adițional nr. 2 -  prelungire perioada de valabilitate pană la data de 31.08.2025</t>
  </si>
  <si>
    <t>181.580,00
34.500,20</t>
  </si>
  <si>
    <t>OP 1929/10.10.2025
OP 1930/10.10.2025</t>
  </si>
  <si>
    <t>300/13.05.2025
301/13.05.2025
302/13.05.2025
324/02.06.2025</t>
  </si>
  <si>
    <t>281/21.08.2025</t>
  </si>
  <si>
    <t>Furnizarea,  instalarea si punerea in functiune a echipamentelor medicale ECOGRAF MULTIDISCIPLINAR CU TREI TIPURI DE SONDE, achizitionat  în cadrul proiectului ”Dezvoltarea infrastructurii medicale ambulatorie în cadrul Spitalului Clinic Filantropia”</t>
  </si>
  <si>
    <t>427.432,50 cu TVA</t>
  </si>
  <si>
    <t>353.250,00
74.182,50</t>
  </si>
  <si>
    <t>OP 292/06.02.2026
OP 293/06.02.2026</t>
  </si>
  <si>
    <t>ASSMB/DMP462/29.09.2025
ASSMB/DMP463/29.09.2025
ASSMB/DMP464/29.09.2025
ASSMB/DMP472/30.09.2025</t>
  </si>
  <si>
    <t>9455/05.04.2022</t>
  </si>
  <si>
    <t>Servicii de audit  a proiectului”Lucrări modernizare/extindere pentru instalații electrice, de ventilație, tratare a aerului și infrastructură de fluide medicale, precum și montarea de sisteme de detectare, semnalizare, alarmare incendii și în cazul depășirii concentrației maxime de oxigen pentru Spitalul Clinic Colentina COD SMIS 152935”</t>
  </si>
  <si>
    <t>P.F.A Mihaescu N. Catalin-Valentin-Consultanta Fiscala Expertiza Contabila, Audit Financiar</t>
  </si>
  <si>
    <t>POIM</t>
  </si>
  <si>
    <t>Act adițional nr.1/15388/28.06.2023 -  prelungire perioada de valabilitate pană la data de 31.12.2023
Act adțional nr.2/30229/08.12.2023-  prelungire perioada de valabilitate pană la data de 30.04.2024
Act adțional nr.3/7670/04.04.2024-  prelungire perioada de valabilitate pană la data de 31.12.2024
Act adițional nr. 4/469/11.12.2024 prelungire perioada de valabilitate contract pana la data de 31.12.2025
Act adițional nr. 5/15.12.2025 prelungire perioada de valabilitate contract pana la data de 30.04.2026</t>
  </si>
  <si>
    <t>13,800.00
6,900.00
6,900.00
6,900.00</t>
  </si>
  <si>
    <t xml:space="preserve">
OP 1021/06.10.2022
OP 176/26.02.2023
OP 911/17.07.2023
OP 2547/30.10.2023
OP 582/26.02.2025</t>
  </si>
  <si>
    <t>PV receptie cantitativa si calitativa 918/06.09.2022;
PV receptie cantitativa si calitativa 1621/20.01.2023; 
PV receptie cantitativa si calitativa 15264/27.06.2023;
PV receptie cantitativa si calitativa 1031/09.10.2023;</t>
  </si>
  <si>
    <t>6122/03.03.2022</t>
  </si>
  <si>
    <t>Servicii de informare și publicitate în cadrul proiectului ”Lucrări modernizare/extindere pentru instalații electrice, de ventilație, tratare a aerului și infrastructură de fluide medicale, precum și montarea de sisteme de detectare, semnalizare, alarmare incendii și în cazul depășirii concentrației maxime de oxigen pentru Spitalul Clinic Colentina COD SMIS 152935”</t>
  </si>
  <si>
    <t>S.C. MY SECRET TREASURE S.R.L.</t>
  </si>
  <si>
    <t>Act adițional nr.1/15387/28.06.2023 -  prelungire perioada de valabilitate pană la data de 31.12.2023
Act adițional nr. 2/30227/08.12.2023-  prelungire perioada de valabilitate pană la data de 30.04.2024
Act adițional nr. 3/7649/04.04.2024-  prelungire perioada de valabilitate pană la data de 31.12.2024
Act adițional nr. 4/470/11.12.2024-  prelungire perioada de valabilitate pană la data de 31.12.2025
Act adițional nr. 5/15.12.2025-  prelungire perioada de valabilitate pană la data de 30.04.2026</t>
  </si>
  <si>
    <t>OP 520/23.05.2022</t>
  </si>
  <si>
    <t>PV 5/07.04.2022
PV distribuție 6/07.04.2022</t>
  </si>
  <si>
    <t>CONTRACT DE SERVICII DE CONSULTANTA</t>
  </si>
  <si>
    <t>6123/03.03.2022</t>
  </si>
  <si>
    <t>Servicii de consultanță în cadrul proiectului ”Lucrări modernizare/extindere pentru instalații electrice, de ventilație, tratare a aerului și infrastructură de fluide medicale, precum și montarea de sisteme de detectare, semnalizare, alarmare incendii și în cazul depășirii concentrației maxime de oxigen pentru Spitalul Clinic Colentina
COD SMIS 152935”</t>
  </si>
  <si>
    <t>S.C. FISRT WIDE WEB S.R.L</t>
  </si>
  <si>
    <t>Act adițional nr. 3/36549/29.12.2022 -  prelungire perioada de valabilitate pană la data de 30.04.2023</t>
  </si>
  <si>
    <t>OP 132/26.05.2023</t>
  </si>
  <si>
    <t>PV nr. 10155/27.04.2023</t>
  </si>
  <si>
    <t>CONTRACT DE LUCRARI</t>
  </si>
  <si>
    <t>16281/04.07.2023</t>
  </si>
  <si>
    <t>Servicii de Proiectare, Inginerie și Execuție Lucrări Construcții aferente obiectivului de investiții ”Lucrări modernizare/extindere pentru instalații electrice, de ventilație, tratare a aerului și infrastructură de fluide medicale, precum și montarea de sisteme de detectare, semnalizare, alarmare incendii și în cazul depășirii concentrației maxime de oxigen pentru Spitalul Clinic Colentina COD SMIS 152935”</t>
  </si>
  <si>
    <t xml:space="preserve">TERMHIDRO S.R.L.
 (Lider de asociere) </t>
  </si>
  <si>
    <t>Hospital Tehnical Solutions S.R.L. (Asociat 1)
ARHIDESIGN GS S.R.L. (Asociat 2)</t>
  </si>
  <si>
    <t>Act adițional nr. 1/31605/20.12.2023 prelungire perioada de valabilitate contract pana la data de 08.07.2024
Act adițional nr. 2/41/02.07.2024 prelungire perioada de valabilitate contract pana la data de 31.10.2024
Act adițional nr. 3/289/18.10.2024 prelungire perioada de valabilitate contract pana la data de 31.12.2024
Act adițional nr. 4/472/11.12.2024 prelungire perioada de valabilitate contract pana la data de 30.04.2025
Act adițional nr. 5/74/16.04.2025 prelungire perioada de valabilitate contract pana la data de 31.12.2025
Act adițional nr. 6/15.12.2025 prelungire perioada de valabilitate contract pana la data de 30.04.2026</t>
  </si>
  <si>
    <t xml:space="preserve">310.374,02
7.504,76
825.201,43
1.240.100,35
5.400.000
1.031.996,20
250.000,00
809.847,45
181,719.68
329.660,18
</t>
  </si>
  <si>
    <t>OP 3355/29.12.2023
OP 3354/29.12.2023
OP 3372/29.12.2023
OP 1044/16.05.2024
OP 896/25.04.2024
OP 1227/23.08.2024
OP1274/29.08.2024
OP1314/4.9.2024
OP 564/26.02.2025
OP477/12.12.2025</t>
  </si>
  <si>
    <t>PV predare primire doc. Faza DTAC-Pth nr.25932/25.10.2023</t>
  </si>
  <si>
    <t>CONTRACT DE SERVICII DE DIRIGENTIE DE SANTIER</t>
  </si>
  <si>
    <t>20847/04.09.2023</t>
  </si>
  <si>
    <t>Servicii de dirigenție de șantier pentru obiectivul de investiții ”Lucrări modernizare/extindere pentru instalații electrice, de ventilație, tratare a aerului și infrastructură de fluide medicale, precum și montarea de sisteme de detectare, semnalizare, alarmare incendii și în cazul depășirii concentrației maxime de oxigen pentru Spitalul Clinic Colentina”, cod SMIS 152935</t>
  </si>
  <si>
    <t>SC INTERAXIS ENGINEERING SRL</t>
  </si>
  <si>
    <t>Act adțional nr.1/31625/20.12.2023 prelungire perioada de valabilitate contract pana la data de 08.07.2024
Act adțional nr.2/42/02.07.2024 prelungire perioada de valabilitate contract pana la data de 31.10.2024
Act adițional nr. 3/288/18.10.2024 prelungire perioada de valabilitate contract pana la data de 31.12.2024
Act adițional nr. 4/471/11.12.2024 prelungire perioada de valabilitate contract pana la data de 30.04.2025
Act adițional nr. 5/80/16.04.2025 prelungire perioada de valabilitate contract pana la data de 31.12.2025
Act adițional nr. 6/15.12.2025 prelungire perioada de valabilitate contract pana la data de 30.04.2026</t>
  </si>
  <si>
    <t>41.213,81
41.213,81
11.120,62</t>
  </si>
  <si>
    <t>OP 978/26.04.2024
OP 978/26.04.2024
OP 1375/25.07.2024</t>
  </si>
  <si>
    <t>9777/06.04.2022</t>
  </si>
  <si>
    <t>Servicii de audit pentru proiectul COD MYSMIS_152646_Spitalul Clinic Nicolae Malaxa</t>
  </si>
  <si>
    <t xml:space="preserve">Act adițional nr.1/15389/28.06.2023-  prelungire perioada de valabilitate pană la data de 31.12.2023
Act adițional nr.2/30223/08.12.2023 -  prelungire perioada de valabilitate pană la data de 30.04.2024
Act adițional nr.3/7668/04.04.2024  -  prelungire perioada de valabilitate pană la data de 31.12.2024                              Act adițional nr.4/468/11.12.2025  -  prelungire perioada de valabilitate pană la data de 31.12.2025                                   Act adițional nr.5/674/15.12.2025  -  prelungire perioada de valabilitate pană la data de 30.04.2026    </t>
  </si>
  <si>
    <t>6.900,00
6.900,00
6.900,00
6.900,00
6.900,00</t>
  </si>
  <si>
    <t>OP 1103/24.10.2022
OP 177/20.02.2023
OP 920/20.07.2023
OP 2544/30.10.2023
OP 581/26.02.2025</t>
  </si>
  <si>
    <t>PV receptie cantitativa si calitativa 921/07.09.2022;
PV receptie cantitativa si calitativa 1622/20.01.2023;
PV receptie cantitativa si calitativa 14156/20.06.2023;
PV receptie cantitativa si calitativa 1030/09.10.2023
PV receptie cantitativa si calitativa 540/12.12.2024</t>
  </si>
  <si>
    <t>6229/03.03.2022</t>
  </si>
  <si>
    <t>Servicii de consultanta in domeniul achizitiilor publice pentru proiectul COD MYSMIS_152646_Spitalul Clinic Nicolae Malaxa</t>
  </si>
  <si>
    <t>S.C. FISRT WIDE WEB SR.L</t>
  </si>
  <si>
    <t>03.03.2022</t>
  </si>
  <si>
    <t>30.04.2023</t>
  </si>
  <si>
    <t>Act adițional nr. 3/36551/29.12.2022 -  prelungire perioada de valabilitate pană la data de 30.04.2023</t>
  </si>
  <si>
    <t>OP 611/26.05.2023</t>
  </si>
  <si>
    <t>PV nr. 10158/27.04.2023</t>
  </si>
  <si>
    <t>CONTRACT DE SERVICII DE INFORMARE SI PROMOVARE</t>
  </si>
  <si>
    <t>6230/03.03.2022</t>
  </si>
  <si>
    <t>Servicii  de informare si promovare a proiectului COD MYSMIS_152646_Spitalul Clinic Nicolae Malaxa</t>
  </si>
  <si>
    <t>S.C. CIP BROSERVICE S.R.L. Neplatitor TVA</t>
  </si>
  <si>
    <t xml:space="preserve">Act adițional nr. 1/15386/28.06.2023 -  prelungire perioada de valabilitate pană la data de 31.12.2023
Act adițional nr. 2/30225/08.12.2023 -  prelungire perioada de valabilitate pană la data de 30.04.2024 
Act adițional nr. 3/7672/04.04.2024 -  prelungire perioada de valabilitate pană la data de 31.12.2024                              Act adițional nr. 4/525/21.10.2025 -  prelungire perioada de valabilitate pană la data de 30.04.2026             </t>
  </si>
  <si>
    <t>OP 514/23.05.2022 Notificare aprobare cerere rambursare 96497/25.08.2022</t>
  </si>
  <si>
    <t>PV 04/08.04.2022
PV distributie 06/14.04.2022
PV 04/09.02.2026</t>
  </si>
  <si>
    <t>17194/12.07.2023</t>
  </si>
  <si>
    <t xml:space="preserve">Achizitie servicii proiectare si executie lucrari constructie Spitalul Clinic NICOLAE MALAXA _COD MYSMIS_152646 </t>
  </si>
  <si>
    <t xml:space="preserve">UTI CONSTRUCTION AND FACILITY MANAGEMENT S.A. SI </t>
  </si>
  <si>
    <t>ELECTOPROIECT S.A.</t>
  </si>
  <si>
    <t>Act adițional nr. 1/31612/20.12.2023 prelungire perioada de valabilitate contract pana la data de 15.05.2024
Act adițional nr. 2/10730/14.05.2024 prelungire perioada de valabilitate contract pana la data de 09.07.2024
Act adițional nr. 3/52/09.07.2024 prelungire perioada de valabilitate contract pana la data de 07.09.2024
Act adițional nr. 4/152/06.09.2024 prelungire perioada de valabilitate contract pana la data de 31.12.2024</t>
  </si>
  <si>
    <t>1.512.896,86
194.933,14
4.927.395,26
399.929,29
179.274,97
138.076,32
65.060,38
1.078.043,49
93.528,89</t>
  </si>
  <si>
    <t>OP 3347/27.12.2023
OP 3346/27.12.2023
OP 3348/28.12.2023
OP 3350/29.12.2023
OP 1057/16.05.2024
OP1056/16.05.2024
OP 1200/25.06.2024
OP 1376/25.07.2024
OP 1377/25.07.2024 -restituire garantie BE</t>
  </si>
  <si>
    <t>PV receptie DTAC nr. 21172/07.09.2023
PV receptie PTh 21395/11.09.2023</t>
  </si>
  <si>
    <t>20429/29.08.2023</t>
  </si>
  <si>
    <t>Servicii de dirigenție de șantier pentru obiectivul de investiții ”Lucrări modernizare/extindere pentru instalații electrice, de ventilație, tratare a aerului și infrastructură de fluide medicale, precum și montarea de sisteme de detectare, semnalizare, alarmare incendii și în cazul depășirii concentrației maxime de oxigen pentru Spitalul Clinic Nicolae Malaxa”, cod SMIS 152646</t>
  </si>
  <si>
    <t>SC BELLCO GC  SRL</t>
  </si>
  <si>
    <t>Act adțional nr.1/31630/20.12.2023 prelungire perioada de valabilitate contract pana la data de 15.05.2024
Act adțional nr.2/10955/16.05.2024 prelungire perioada de valabilitate contract pana la data de 07.09.2024
Act adțional nr.3/153/06.09.2024 prelungire perioada de valabilitate contract pana la data de 31.12.2024</t>
  </si>
  <si>
    <t>35.200,00
5.712,00</t>
  </si>
  <si>
    <t>OP 979/26.04.2024
OP 1261/28.06.2024</t>
  </si>
  <si>
    <t>9778/06.04.2022</t>
  </si>
  <si>
    <t xml:space="preserve">Servicii de audit financiar în cadrul proiectului „Lucrări modernizare/extindere pentru instalalții electrice, de ventilație, tratare a aerului și infrastructura de fluide medicale, precum și montare de sisteme de de detectare, semnalizare, alarmare incendii și în cazul depășirii concentrației maxime de oxigen pentru Spitalul Clinic Dr. Ion Cantacuzino” </t>
  </si>
  <si>
    <t>Act adițional nr.1/15465/29.06.2023 -  prelungire perioada de valabilitate pană la data de 31.12.2023
Act adițional nr. 2/30217/08.12.2023 -  prelungire perioada de valabilitate pană la data de 30.04.2024
Act adițional nr. 3/7675/04.04.2024 -  prelungire perioada de valabilitate pană la data de 31.12.2024
Act adițional nr. 4/449/11.12.2024 -  prelungire perioada de valabilitate pană la data de 31.12.2025
Act adițional nr. 5/679/15.12.2025 -  prelungire perioada de valabilitate pană la data de 30.04.2026</t>
  </si>
  <si>
    <t>OP 1022/06.10.2022
OP 178/20.02.2023
OP 908/17.07.2023
OP 2583/02.11.2023
OP 950/29.04.2025</t>
  </si>
  <si>
    <t>PV receptie cantitativa si calitativa 922/07.09.2022; 
PV receptie cantitativa si calitativa 1619/20.01.2023; 
 PV receptie cantitativa si calitativa 14158/20.06.2023;
 PV receptie cantitativa si calitativa 1033/09.10.2023
PV receptie cantitativa si calitativa 558/17.12.2024</t>
  </si>
  <si>
    <t>5022/22.02.2022</t>
  </si>
  <si>
    <t>Servicii de informare și promovare a proiectului „Lucrări modernizare/extindere pentru instalalții electrice, de ventilație, tratare a aerului și infrastructura de fluide medicale, precum și montare de sisteme de de detectare, semnalizare, alarmare incendii și în cazul depășirii concentrației maxime de oxigen pentru Spitalul Clinic Dr. Ion Cantacuzino”</t>
  </si>
  <si>
    <t>Act adițional nr.1/15464/29.06.2023 -  prelungire perioada de valabilitate pană la data de 31.12.2023
Act adițional nr. 2/30245/08.12.2023 -  prelungire perioada de valabilitate pană la data de 30.04.2024
Act adițional nr. 3/7677/04.04.2024 -  prelungire perioada de valabilitate pană la data de 31.12.2024
Act adițional nr. 4/448/11.12.2024 -  prelungire perioada de valabilitate pană la data de 31.12.2025
Act adițional nr. 5/684/15.12.2025 -  prelungire perioada de valabilitate pană la data de 30.04.2026</t>
  </si>
  <si>
    <t>OP 515/23.05.2022</t>
  </si>
  <si>
    <t xml:space="preserve"> PV receptie 2/31.03.2022, PV distributie 4/14.04.2022</t>
  </si>
  <si>
    <t>6392/07.03.2022</t>
  </si>
  <si>
    <t xml:space="preserve">Servicii consultanță în domeniul achizițiilor publice pentru proiectul „Lucrări modernizare/extindere pentru instalalții electrice, de ventilație, tratare a aerului și infrastructura de fluide medicale, precum și montare de sisteme de de detectare, semnalizare, alarmare incendii și în cazul depășirii concentrației maxime de oxigen pentru Spitalul Clinic Dr. Ion Cantacuzino” </t>
  </si>
  <si>
    <t xml:space="preserve">SC SEVEN HILLS MANAGEMENT SRL </t>
  </si>
  <si>
    <t>03.07.2022</t>
  </si>
  <si>
    <t>Act adițional nr. 3/36546/29.12.2022 -  prelungire perioada de valabilitate pană la data de 30.04.2023</t>
  </si>
  <si>
    <t>OP 3/16.05.2023</t>
  </si>
  <si>
    <t>PV receptie cantitativa si calitativa 10106/27.04.2022</t>
  </si>
  <si>
    <t>14826/26.06.2023</t>
  </si>
  <si>
    <t>Servicii de Proiectare și Execuție Lucrări Construcții aferente obiectivului de investiții ”Lucrări modernizare/extindere pentru instalații electrice, de ventilație, tratare a aerului și infrastructură de fluide medicale, precum și montarea de sisteme de detectare, semnalizare, alarmare incendii și în cazul depășirii concentrației maxime de oxigen pentru 9 spitale din administrarea ASSMB - Spitalul Clinic Dr. Ion Cantacuzino
COD SMIS 152930”</t>
  </si>
  <si>
    <t>Act adițional nr. 1/31609/20.12.2023 prelungire perioada de valabilitate contract pana la data de 28.07.2024
Act adițional nr. 2/43/02.07.2024 prelungire perioada de valabilitate contract pana la data de 31.10.2024
Act adițional nr. 3/290/18.10.2024 prelungire perioada de valabilitate contract pana la data de 31.12.2024
Act adițional nr. 4/446/11.12.2024 -  prelungire perioada de valabilitate pană la data de 30.04.2025
Act adițional nr. 5/83/16.04.2025 -  prelungire perioada de valabilitate pană la data de 31.12.2025
Act adițional nr. 6/83/15.12.2025 -  prelungire perioada de valabilitate pană la data de 30.04.2026</t>
  </si>
  <si>
    <t>235.782,04
7.504,76
793.974,05
1.400.000,00
2.814.984,64
1.547.286,91
1.765.448,49
287.077,25
42.364,01</t>
  </si>
  <si>
    <t>OP 3352/29.12.2023
OP 3353/29.12.2023
OP 3363/29.12.2023
OP 892/25.04.2024
OP 1047/16.05.2024
OP 1907/23.12.2024__547.286,91
OP 1639/22.11.2024__1.000.000,00
OP 1908/23.12.2024__452.713,09 
OP 577/26.06.2025_1.312.735,40
OP 576/26.02.2025
OP 2289/12.12.2025</t>
  </si>
  <si>
    <t>20710/01.09.2023</t>
  </si>
  <si>
    <t>Servicii de dirigenție de șantier pentru obiectivul de investiții i ”Lucrări modernizare/extindere pentru instalații electrice, de ventilație, tratare a aerului și infrastructură de fluide medicale, precum și montarea de sisteme de detectare, semnalizare, alarmare incendii și în cazul depășirii concentrației maxime de oxigen pentru Spitalul Clinic Dr. Ion Cantacuzino COD SMIS 152930”</t>
  </si>
  <si>
    <t>BELLCO GC SRL</t>
  </si>
  <si>
    <t>Act adițional nr. 1/31627/20.12.2023 prelungire perioada de valabilitate contract pana la data de 28.07.2024
Act adițional nr. 2/44/02.07.2024 prelungire perioada de valabilitate contract pana la data de 31.10.2024
Act adițional nr. 3/290/18.10.2024 prelungire perioada de valabilitate contract pana la data de 31.12.2024
Act adițional nr. 4/447/11.12.2024 prelungire perioada de valabilitate contract pana la data de 30.04.2025
Act adițional nr. 5/75/16.04.2025 prelungire perioada de valabilitate contract pana la data de 31.12.2025
Act adițional nr. 6/685/15.12.2025 prelungire perioada de valabilitate contract pana la data de 30.04.2026</t>
  </si>
  <si>
    <t>37.500,00
11.067,00
12.602.01</t>
  </si>
  <si>
    <t>OP 3365/29.12.2023
OP 1263/28.06.2024
op 573/26.02.2025</t>
  </si>
  <si>
    <t>11115/18.04.2022</t>
  </si>
  <si>
    <t>Servicii de consultanta in domeniul achizitiilor publice pentru proiectul „Lucrări modernizare/extindere pentru instalații electrice, de ventilație, tratare a aerului și infrastructura de fluide medicale, precum și montarea de sisteme de detectare, semnalizare, alarmare incendii și în cazul depășirii concentrației maxime de oxigen pentru Spitalul Clinic de Psihiatrie Prof. Dr.  Al. Obregia” - Cod SMIS 152980</t>
  </si>
  <si>
    <t>S.C. C&amp;C GRUP S.R.L.</t>
  </si>
  <si>
    <t>14.06.2022</t>
  </si>
  <si>
    <t>Act adițional nr.2/36547/29.12.2022 -  prelungire perioada de valabilitate pană la data de 30.04.2023</t>
  </si>
  <si>
    <t>OP 614/26.05.2023</t>
  </si>
  <si>
    <t>PV receptie cantitativa si calitativa 10229/27.04.2023</t>
  </si>
  <si>
    <t>12566/11.05.2022</t>
  </si>
  <si>
    <t>Servicii de informare si publicitate pentru proiectul „Lucrări modernizare/extindere pentru instalații electrice, de ventilație, tratare a aerului și infrastructura de fluide medicale, precum și montarea de sisteme de detectare, semnalizare, alarmare incendii și în cazul depășirii concentrației maxime de oxigen pentru Spitalul Clinic de Psihiatrie Prof. Dr.  Al. Obregia” - Cod SMIS 152980</t>
  </si>
  <si>
    <t>S.C. RAMIDA DIGITAL PRINT S.R.L.</t>
  </si>
  <si>
    <t>POIM + Buget propriu</t>
  </si>
  <si>
    <t>Act adițional nr.1/15363/28.06.2023 -  prelungire perioada de valabilitate pană la data de 31.12.2023
Act adițional nr.2/30231/08.12.2023 -  prelungire perioada de valabilitate pană la data de 30.04.2024
Act adițional nr.3/7647/04.04.2024 -  prelungire perioada de valabilitate pană la data de 31.12.2024
Act adițional nr.4/462/11.12.2024 -  prelungire perioada de valabilitate pană la data de 31.12.2025
Act adițional nr.5/692/15.12.2025 -  prelungire perioada de valabilitate pană la data de 30.04.2026 si majorare TVA de la 19% la 21%</t>
  </si>
  <si>
    <t>OP 942/14.09.2022</t>
  </si>
  <si>
    <t>PV receptie cantitativa si calitativa 9/15.06.2022
PV distributie 10/15.06.2022
PVPP_67_12.03.2026
PVRCC_68_12.03.2026</t>
  </si>
  <si>
    <t>12567/11.05.2022</t>
  </si>
  <si>
    <t>Servicii de audit financiar pentru proiectul „Lucrări modernizare/extindere pentru instalații electrice, de ventilație, tratare a aerului și infrastructura de fluide medicale, precum și montarea de sisteme de detectare, semnalizare, alarmare incendii și în cazul depășirii concentrației maxime de oxigen pentru Spitalul Clinic de Psihiatrie Prof. Dr.  Al. Obregia” - Cod SMIS 152980</t>
  </si>
  <si>
    <t>BIROU EXPERT CONTABIL OBADA G.CALIN MIHAI</t>
  </si>
  <si>
    <t>11.05.2022</t>
  </si>
  <si>
    <t>30.06.2023</t>
  </si>
  <si>
    <t>REZILIAT</t>
  </si>
  <si>
    <t>9520/20.04.2023</t>
  </si>
  <si>
    <t>Servicii de audit  in cadrul proiectului „Lucrări modernizare/extindere pentru instalații electrice, de ventilație, tratare a aerului și infrastructura de fluide medicale, precum și montarea de sisteme de detectare, semnalizare, alarmare incendii și în cazul depășirii concentrației maxime de oxigen pentru Spitalul Clinic de Psihiatrie Prof. Dr.  Al. Obregia” - Cod SMIS 152980</t>
  </si>
  <si>
    <t>S.C. FORTEXPERT CONSULT S.R.L.</t>
  </si>
  <si>
    <t>Act adițional nr. 1/30233/08.12.2023 -  prelungire perioada de valabilitate pană la data de 30.04.2024
Act adițional nr. 2/7645/04.04.2024 -  prelungire perioada de valabilitate pană la data de 31.12.2024
Act adițional nr.3/443/11.12.2024 -  prelungire perioada de valabilitate pană la data de 30.04.2025
Act adițional nr.4/73/16.04.2025 -  prelungire perioada de valabilitate pană la data de 31.12.2025
Act adițional nr.4/682/15.12.2025 -  prelungire perioada de valabilitate pană la data de 30.04.2026</t>
  </si>
  <si>
    <t>13.400,00
13.400,00
6.700,00</t>
  </si>
  <si>
    <t>OP 212/26.07.2023
OP 3331/22.12.2023
OP 589/26.02.2025</t>
  </si>
  <si>
    <t>PV receptie cantitativa si calitativa 14500/22.06.2023
PV receptie cantitativa si calitativa 1018/03.10.2023
PV receptie cantitativa si calitativa 1065/31.10.2023 
PV receptie cantitativa si calitativa 413/14.11.2024</t>
  </si>
  <si>
    <t>15879/03.07.2023</t>
  </si>
  <si>
    <t>Servicii de proiectare și avizarea lucrarii, verificare tehnică de calitate,asistență tehnică din partea proiectantului  ,execuția de lucrări, pentru realizarea obiectivului de investiții  „Lucrări modernizare/extindere pentru instalații electrice, de ventilație, tratare a aerului și infrastructura de fluide medicale, precum și montarea de sisteme de detectare, semnalizare, alarmare incendii și în cazul depășirii concentrației maxime de oxigen pentru Spitalul Clinic de Psihiatrie Prof. Dr.  Al. Obregia” - Cod SMIS 152980</t>
  </si>
  <si>
    <t>UTI CONSTRUCTION AND FACILITY MANAGEMENT S.A. (Lider de asociere)</t>
  </si>
  <si>
    <t>ELECTOPROIECT S.A. (Asociat 1)</t>
  </si>
  <si>
    <t>Act adițional nr. 1/31601/20.12.2023 prelungire perioada de valabilitate contract pana la data de 15.06.2024
Act adițional nr. 2/16/12.06.2024 prelungire perioada de valabilitate contract pana la data de 31.08.2024
Act adițional nr. 3/108/29.08.2024 prelungire perioada de valabilitate contract pana la data de 31.12.2024
Act adițional nr. 4/463/11.12.2024 prelungire perioada de valabilitate contract pana la data de 30.04.2025
Act adițional nr.5/100/24.04.2025, prelungire perioada de valabilitate contract pana la data de 31.12.2025
Act adițional nr. 6/671/15.12.2025 -  prelungire perioada de valabilitate pană la data de 30.04.2026</t>
  </si>
  <si>
    <t>160.624,80
473.033,64
1.385.730,56
195.118,89
916.978,28
79.555,19
73.410,17
846.148,86
229.797,45
19.936,76
250.000,00
33.278,83
698.774,74
85.200,99
404.458,77</t>
  </si>
  <si>
    <t>OP 3343/27.12.2023
OP 3370/29.12.2023
OP 1058/16.05.2024
OP 1059/16.05.2024
OP 1198/25.06.2024
OP 1199/25.06.2024
OP 1201/25.06.2024
OP 1202/25.06.2024
OP 1423/01.10.2024
OP 1424/01.10.2024
OP 1273/29.08.2024
OP 1302/30.08.2024
OP 1313/04.09.2024
OP 1228/23.08.2024
OPME 338/22.09.2025</t>
  </si>
  <si>
    <t>PV predare primire doc. Faza DTAC-DTOE nr. 21172/07.09.2023
PV receptie PTH nr. 21395/11.09.2023
PVRCC 29.11.2023
PV receptie term lucrari_20_23.02.2026 - POIM Obregia</t>
  </si>
  <si>
    <t>20705/01.09.2023</t>
  </si>
  <si>
    <t>Dirigentie de santier servicii de supraveghere a lucrarilor  „Lucrări modernizare/extindere pentru instalații electrice, de ventilație, tratare a aerului și infrastructura de fluide medicale, precum și montarea de sisteme de detectare, semnalizare, alarmare incendii și în cazul depășirii concentrației maxime de oxigen pentru Spitalul Clinic de Psihiatrie Prof. Dr.  Al. Obregia” - Cod SMIS 152980</t>
  </si>
  <si>
    <t>DAIO TOTAL CONSTRUCT SRL</t>
  </si>
  <si>
    <t>Act adițional nr. 1/31621/20.12.2023 prelungire perioada de valabilitate contract pana la data de 15.06.2024
Act adițional nr. 2/17/12.06.2024 prelungire perioada de valabilitate contract pana la data de 31.08.2024
Act adițional nr.3/107/29.08.2024 prelungire perioada de valabilitate contract pana la data de 31.12.2024
Act adițional nr.4/464/11.12.2024 prelungire perioada de valabilitate contract pana la data de 30.04.2025
Act adițional nr.5/79/16.04.2025, prelungire perioada de valabilitate contract pana la data de 31.12.2025
Act adițional nr. 6/689/15.12.2025 -  prelungire perioada de valabilitate pană la data de 30.04.2026</t>
  </si>
  <si>
    <t>35.793,00
59.215,59 
2.077,74</t>
  </si>
  <si>
    <t>OP 975/26.04.2024
OP 1899/23.12.2024
OP 22894/12.12.2025</t>
  </si>
  <si>
    <t>5010/22.02.2022</t>
  </si>
  <si>
    <t>Servicii de informare si promovare pentru proiectul „Lucrări modernizare/extindere pentru instalații electrice, de ventilație, tratare a aerului și infrastructură de fluide medicale, precum și montarea de sisteme de detectare, semnalizare, alarmare incendii și în cazul depășirii concentrației maxime de oxigen pentru Spitalul Clinic Sfanta Maria”, cod SMIS 152900 ”</t>
  </si>
  <si>
    <t>S.C. CIP BROSERVICE S.R.L</t>
  </si>
  <si>
    <t>Act adițional nr.1/15469/29.06.2023 -  prelungire perioada de valabilitate pană la data de 31.12.2023
Act adițional nr.2/30219/08.12.2023 -  prelungire perioada de valabilitate pană la data de 30.04.2024
Act adițional nr.3/7639/04.04.2024 -  prelungire perioada de valabilitate pană la data de 31.12.2024
Act adițional nr.4/479/12.12.2024 -  prelungire perioada de valabilitate pană la data de 31.12.2025
Act adițional nr.5/666/15.12.2025 -  prelungire perioada de valabilitate pană la data de 30.04.2026</t>
  </si>
  <si>
    <t>OP 516/23.05.2022</t>
  </si>
  <si>
    <t>PV receptie 11/25.03.2022           
PV distributie 12/25.03.2022</t>
  </si>
  <si>
    <t>5011/22.02.2022</t>
  </si>
  <si>
    <t>Servicii de consultanță în cadrul proiectului  „Lucrări modernizare/extindere pentru instalații electrice, de ventilație, tratare a aerului și infrastructură de fluide medicale, precum și montarea de sisteme de detectare, semnalizare, alarmare incendii și în cazul depășirii concentrației maxime de oxigen pentru Spitalul Clinic Sfanta Maria”, cod SMIS 152900 ”</t>
  </si>
  <si>
    <t>Act adițional nr.1/14876/06.06.2022 -  prelungire perioada de valabilitate pană la data de 31.12.2022
Act adițional nr.2/22073/11.08.2022 - Modificarea si completarea art.8, pct. 8.4, 8.5, 8.6, art. , pct.9.2
Act adițional nr.3/36548/29.12.2022 -  prelungire perioada de valabilitate pană la data de 30.04.2023</t>
  </si>
  <si>
    <t>OP 576/16.05.2023</t>
  </si>
  <si>
    <t>PV receptie cantitativa si calitativă nr. 10156/27.04.2023</t>
  </si>
  <si>
    <t>9049/01.04.2022</t>
  </si>
  <si>
    <t>Servicii de audit  a proiectului  „Lucrări modernizare/extindere pentru instalații electrice, de ventilație, tratare a aerului și infrastructură de fluide medicale, precum și montarea de sisteme de detectare, semnalizare, alarmare incendii și în cazul depășirii concentrației maxime de oxigen pentru Spitalul Clinic Sfanta Maria”, cod SMIS 152900 ”</t>
  </si>
  <si>
    <t>Act adițional nr. 1/15470/29.06.2023 -  prelungire perioada de valabilitate pană la data de 31.12.2023
Act adițional nr. 2/30221/08.12.2023 -  prelungire perioada de valabilitate pană la data de 30.04.2024
Act adițional nr. 3/7628/04.04.2024 -  prelungire perioada de valabilitate pană la data de 31.12.2024
Act adițional nr. 4/480/12.12.2024 -  prelungire perioada de valabilitate pană la data de 31.12.2025
Act adițional nr.5/676/15.12.2025 -  prelungire perioada de valabilitate pană la data de 30.04.2026</t>
  </si>
  <si>
    <t>OP 1019/06.10.2022 
OP 174/20.02.2023 
OP 914/18.07.2023 
OP 2545/30.10.2023
OP 585/26.02.2025</t>
  </si>
  <si>
    <t>PV receptie cantitativa si calitativa /06.09.2022;                                  
PV receptie cantitativa si calitativa 1621/20.01.2023;
PV receptie cantitativa si calitativa 15264/27.06.2023;
PV receptie cantitativa si calitativa 1028/09.10.2023;
PV receptie cantitativa si calitativa nr. ASSMB/DMP/541/12.12.2024;</t>
  </si>
  <si>
    <t>14827/26.06.2023</t>
  </si>
  <si>
    <t>Servicii de proiectare și avizarea lucrarii, verificare tehnică de calitate,asistență tehnică din partea proiectantului  ,execuția de lucrări, pentru realizarea obiectivului de investiții ”Lucrări modernizare/extindere pentru instalații electrice, de ventilație, tratare a aerului și infrastructură de fluide medicale, precum și montarea de sisteme de detectare, semnalizare, alarmare incendii și în cazul depășirii concentrației maxime de oxigen pentru Spitalul Clinic Sfanta Maria”, cod SMIS 152900 ”</t>
  </si>
  <si>
    <t>Act adițional nr. 1/31614/20.12.2023 prelungire perioada de valabilitate contract pana la data de 28.07.2024
Act adițional nr. 2/39/01.07.2024 prelungire perioada de valabilitate contract pana la data de 31.10.2024
Act adițional nr. 3/281/18.10.2024 prelungire perioada de valabilitate contract pana la data de 31.12.2024
Act adițional nr. 4/477/12.12.2024 prelungire perioada de valabilitate contract pana la data de 30.04.2025
Act adițional nr. 5/85/16.04.2025 prelungire perioada de valabilitate contract pana la data de 31.12.2025
Act adițional nr.6/673/15.12.2025 -  prelungire perioada de valabilitate pană la data de 30.04.2026</t>
  </si>
  <si>
    <t>263.420,14
601.52
7.938,46
1.800.000,00
7.504,76
568.261,02
3.715.500,72
1.175.762,02
395.332,33</t>
  </si>
  <si>
    <t>OP 3359/29.12.2023
OP 3362/29.12.2023
OP 897/25.04.2024
OP 894/25.04.2024
OP 1425/01.10.2024
OP 1049/16.05.2024
OP 1801/22.09.2025
OP 2291/12.12.2025</t>
  </si>
  <si>
    <t>21031/05.09.2023</t>
  </si>
  <si>
    <t>Servicii de dirigenție de șantier pentru obiectivul de investiții ”Lucrări modernizare/extindere pentru instalații electrice, de ventilație, tratare a aerului și infrastructură de fluide medicale, precum și montarea de sisteme de detectare, semnalizare, alarmare incendii și în cazul depășirii concentrației maxime de oxigen pentru Spitalul Clinic Sfanta Maria”, cod SMIS 152900</t>
  </si>
  <si>
    <t>Act adțional nr.1/31632/20.12.2023 prelungire perioada de valabilitate contract pana la data de 28.07.2024
Act adțional nr.2/37/01.07.2024 prelungire perioada de valabilitate contract pana la data de 31.10.2024
Act adțional nr.3/280/18.10.2024 prelungire perioada de valabilitate contract pana la data de 31.12.2024
Act adțional nr.4/478/12.12.2024 prelungire perioada de valabilitate contract pana la data de 30.04.2025
Act adițional nr. 5/82/16.04.2025 prelungire perioada de valabilitate contract pana la data de 31.12.2025
Act adițional nr.6/673/15.12.2025 -  prelungire perioada de valabilitate pană la data de 30.04.2026</t>
  </si>
  <si>
    <t>27260.32
3.346,99
7.643,35</t>
  </si>
  <si>
    <t>OP 977/26.04.2024
OP 586/26.02.2025
OP 2286/12.12.2025</t>
  </si>
  <si>
    <t>PV 32356/28.12.2023
Raport activitate aferent SL 3
PV 702/31.07.2025</t>
  </si>
  <si>
    <t>5021/22.02.2022</t>
  </si>
  <si>
    <t>Servicii de informare și publicitate în cadrul proiectului ”Lucrari modernizare/extindere pentru instalatii electrice, de ventilatie, tratare a aerului si infrastructura de fluide medicale, precum si montarea de sisteme de detectare, semnalizare, alarmare incendii si in cazul depasirii concentratiei maxime de oxigen pentru 9 spitale din Administrarea ASSMB -” – Spitalul Clinic de Boli Infecțioase și Tropicale „Dr. Victor Babeș” COD SMIS 152931</t>
  </si>
  <si>
    <t xml:space="preserve">49994,28
50.036,28 lei conform Act adițional nr.5/691/15.12.2025 </t>
  </si>
  <si>
    <t>Act adițional nr.1/15466/29.06.2023-  prelungire perioada de valabilitate pană la data de 31.12.2023
Act adițional nr.2/30235/08.12.2023-  prelungire perioada de valabilitate pană la data de 30.04.2024
Act adițional nr.3/7643/04.04.2024-  prelungire perioada de valabilitate pană la data de 31.12.2024
Act adițional nr.4/553/11.12.2024 -  prelungire perioada de valabilitate pană la data de 31.12.2025
Act adițional nr.5/691/15.12.2025 -  prelungire perioada de valabilitate pană la data de 30.04.2026 si majorare pret la 50.036,28 lei</t>
  </si>
  <si>
    <t>OP 519/23.05.2022</t>
  </si>
  <si>
    <t>PV 6/31.03.2022; PV distributie 5/31.03.2022</t>
  </si>
  <si>
    <t>5024/22.02.2022</t>
  </si>
  <si>
    <t>Servicii de consultanță în cadrul proiectului ”Lucrari modernizare/extindere pentru instalatii electrice, de ventilatie, tratare a aerului si infrastructura de fluide medicale, precum si montarea de sisteme de detectare, semnalizare, alarmare incendii si in cazul depasirii concentratiei maxime de oxigen pentru 9 spitale din Administrarea ASSMB -” – Spitalul Clinic de Boli Infecțioase și Tropicale „Dr. Victor Babeș” COD SMIS 152931</t>
  </si>
  <si>
    <t>S.C. FIRST WIDE WEB S.R.L.</t>
  </si>
  <si>
    <t>22.02.2022</t>
  </si>
  <si>
    <t>Act adițional nr.3/36550/29.12.2022 -  prelungire perioada de valabilitate pană la data de 30.04.2023</t>
  </si>
  <si>
    <t>OP 612/26.05.2023</t>
  </si>
  <si>
    <t>PV receptie cantitativa si calitativa 10175/27.04.2023</t>
  </si>
  <si>
    <t>9073/01.04.2022</t>
  </si>
  <si>
    <t>Servicii de audit  a proiectului ”Lucrari modernizare/extindere pentru instalatii electrice, de ventilatie, tratare a aerului si infrastructura de fluide medicale, precum si montarea de sisteme de detectare, semnalizare, alarmare incendii si in cazul depasirii concentratiei maxime de oxigen pentru 9 spitale din Administrarea ASSMB -” – Spitalul Clinic de Boli Infecțioase și Tropicale „Dr. Victor Babeș” COD SMIS 152931</t>
  </si>
  <si>
    <t>Act adițional nr. 1/15385/28.06.2023 -  prelungire perioada de valabilitate pană la data de 31.12.2023
Act adițional nr. 2/30237/08.12.2023-  prelungire perioada de valabilitate pană la data de 30.04.2024
Act adițional nr. 3/7641/04.04.2024-  prelungire perioada de valabilitate pană la data de 31.12.2024
Act adițional nr. 4/454/11.12.2024 -   prelungire perioada de valabilitate pană la data de 31.12.2025
Act adițional nr. 5/678/15.12.2025 -   prelungire perioada de valabilitate pană la data de 30.04.2026</t>
  </si>
  <si>
    <t>6.900,00
6.900,00
6.900,00
6.900,00
6.900,00
6.900,00</t>
  </si>
  <si>
    <t>OP 1020/06.10.2022
OP 175/20.02.2023
OP 910/17.07.2023
OP 2546/30.10.2023
OP 583/26.02.2025</t>
  </si>
  <si>
    <t xml:space="preserve">PV receptie cantitativa si calitativa 919/06.09.2022;
 PV receptie cantitativa si calitativa 1618/20.01.2023;
PV receptie cantitativa si calitativa 14157/20.06.2023;
PV receptie cantitativa si calitativa 1029/09.10.2023;
PV receptie cantitativa si calitativa 553/16.12.2024
</t>
  </si>
  <si>
    <t>16899/10.07.2023</t>
  </si>
  <si>
    <t>Servicii de Proiectare, Inginerie și Execuție Lucrări Construcții aferente obiectivului de investiții “DALI-Lucrări modernizare/extindere pentru instalații electrice, de ventilație, tratare a aerului și infrastructura de fluide medicale, precum și montarea de sisteme de detectare, semnalizare, alarmare incendii și în cazul depășirii concentrației maxime de oxigen pentru 9 spitale din Administrarea ASSMB” – Spitalul Clinic de Boli Infecțioase și Tropicale „Dr. Victor Babeș”  Cod SMIS 152931</t>
  </si>
  <si>
    <t xml:space="preserve">UTI CONSTRUCTION AND FACILITY MANAGEMENT S.A
 (Lider de asociere) </t>
  </si>
  <si>
    <t>S.C. ELECTROPROIECT S.A (Asociat 1)</t>
  </si>
  <si>
    <t>Act adițional nr.1/31603/20.12.2023 prelungire perioada de valabilitate contract pana la data de 09.07.2024
Act adițional nr.2/45/02.07.2024 prelungire perioada de valabilitate contract pana la data de 31.10.2024
Act adițional nr.3/286/18.10.2024, prelungire perioada de valabilitate contract pana la data de 31.12.2024
Act adițional nr.4/456/11.12.2024, prelungire perioada de valabilitate contract pana la data de 30.04.2025
Act adițional nr.5/70/16.04.2025, prelungire perioada de valabilitate contract pana la data de 31.12.2025
Act adițional nr.6/668/15.12.2025, prelungire perioada de valabilitate contract pana la data de 30.04.2026</t>
  </si>
  <si>
    <t>312.486,4
742.695,17
508.436,59
4.100.832,34
553.874,04
48.053,00
736.830,93
14.782,50
63.925,97
1.282,50
711.881,62
61.761,42
33.247,65
383.222,87
57.869,08
5.020,60
782.047,60
67.848,88</t>
  </si>
  <si>
    <t>OP 3344/27.12.2023
OP 3375/29.12.2023
OP 1054/16.05.2024
OP 1055/16.05.2024
OP 1196/25.06.2024
OP 1197/25.06.2024
OP 1230/23.08.2024; 
OP 1233/23.088.2024; 
OP 1238/23.08.2024; 
OP 1239/23.08.2024; 
OP 1478/15.10.2024; 
OP 1479/15.10.2024; 
OP 1901/23.12.2024; 
OP 1902/23.12.2024; 
OP 1900/23.12.2024; 
OP 1906/23.12.2024
OP 1039/13.05.2025
OP 947/29.04.2025
OP 2293/12.12.2025
OP 2292/12.12.2025
OP 2295/12.12.2025
OP 2294/12.12.2025
OP 2293/12.12.2025
OP 2292/12.12.2025</t>
  </si>
  <si>
    <t>PV predare primire doc. Faza DTAC-DTOE nr. 21172/07.09.2023
PV receptie PTH nr. 21395/11.09.2023</t>
  </si>
  <si>
    <t>20848/04.09.2023</t>
  </si>
  <si>
    <t>Servicii de dirigenție de șantier pentru obiectivul de investiții ”Lucrări modernizare/extindere pentru instalații electrice, de ventilație, tratare a aerului și infrastructură de fluide medicale, precum și montarea de sisteme de detectare, semnalizare, alarmare incendii și în cazul depășirii concentrației maxime de oxigen pentru Spitalul Clinic de Boli Infecțioase și Tropicale „Dr. Victor Babeș””</t>
  </si>
  <si>
    <t>Act adițional nr. 1/31623/20.12.2023 prelungire perioada de valabilitate contract pana la data de 09.07.2024
Act adițional nr. 2/46/02.07.2024 prelungire perioada de valabilitate contract pana la data de 31.10.2024
Act adițional nr. 3/284/18.10.2024,  prelungire perioada de valabilitate contract pana la data de 31.12.2024
Act adițional nr. 4/455/11.12.2024,  prelungire perioada de valabilitate contract pana la data de 30.04.2025
Act adițional nr.5/77/16.04.2025, prelungire perioada de valabilitate contract pana la data de 31.12.2025
Act adițional nr.6/690/15.12.2025, prelungire perioada de valabilitate contract pana la data de 30.04.2026</t>
  </si>
  <si>
    <t xml:space="preserve">30.969,48
3.483,11
4.631,31
4.473,86
2.407,49
5.280,73
</t>
  </si>
  <si>
    <t>OP 3367/29.12.2023
OP 1047/17.05.2024
OP 1262/28.06.2024
OP 1272/29.08.2024
OP 1575/23.10.2024
OP 565/26.02.2025</t>
  </si>
  <si>
    <t>PV receptie partiala pt servicii de dirigentie nr. 1/22.12.2023
PV receptie partiala pt servicii de dirigentie nr. 2/18.03.2024
PV receptie partiala pt servicii de dirigentie nr. 3/14.04.2024
PV receptie partiala pt servicii de dirigentie nr. 4/27.07.2024
PV receptie partiala pt servicii de dirigentie nr. 5/22.08.2024
PV receptie partiala pt servicii de dirigentie nr. 6/02.12.2024</t>
  </si>
  <si>
    <t>5023/22.02.2022</t>
  </si>
  <si>
    <t xml:space="preserve">Servicii de informare și promovare a proiectului"Lucrari modernizare/extindere pentru instalatii electrice, de ventilatie,tratare a aerului si infrastructura de fluide medicale, precum si montarea de sisteme de detectare, semnalizare, alarmare incendii si in cazul depasirii concentratiei maxime de oxigen pentru 9 spitale din Administrarea ASSMB”  SPITALUL CLINIC DE NEFROLOGIE DR. CAROL DAVILA </t>
  </si>
  <si>
    <t>Act adițional nr.1/15467/29.06.2023 -  prelungire perioada de valabilitate pană la data de 31.12.2023
Act adițional nr.2/30243/08.12.2023 prelungire perioada de valabilitate contract pana la data de 30.04.2024
Act adițional nr.3/7626/04.04.2024 prelungire perioada de valabilitate contract pana la data de 31.12.2024</t>
  </si>
  <si>
    <t>OP 517/23.05.2022</t>
  </si>
  <si>
    <t>PV receptie cantitativa si calitativa 3/21.03.2022; PV distributie 4/21.03.2022</t>
  </si>
  <si>
    <t>6692/09.03.2022</t>
  </si>
  <si>
    <t xml:space="preserve">Servicii consultanță în domeniul achizițiilor publice pentru proiectul "Lucrari modernizare/extindere pentru instalatii electrice, de ventilatie,tratare a aerului si infrastructura de fluide medicale, precum si montarea de sisteme de detectare, semnalizare, alarmare incendii si in cazul depasirii concentratiei maxime de oxigen pentru 9 spitale din Administrarea ASSMB”  SPITALUL CLINIC DE NEFROLOGIE DR. CAROL DAVILA </t>
  </si>
  <si>
    <t>03.09.2022</t>
  </si>
  <si>
    <t>Act adițional nr. 3/36545/29.12.2022 -  prelungire perioada de valabilitate pană la data de 30.04.2023</t>
  </si>
  <si>
    <t>OP 574/16.05.2022</t>
  </si>
  <si>
    <t>PV nr. 10107/27.04.2023</t>
  </si>
  <si>
    <t>7325/24.03.2023</t>
  </si>
  <si>
    <t xml:space="preserve">Servicii de audit financiar în cadrul proiectului "Lucrari modernizare/extindere pentru instalatii electrice, de ventilatie,tratare a aerului si infrastructura de fluide medicale, precum si montarea de sisteme de detectare, semnalizare, alarmare incendii si in cazul depasirii concentratiei maxime de oxigen pentru 9 spitale din Administrarea ASSMB” SPITALUL CLINIC DE NEFROLOGIE DR. CAROL DAVILA </t>
  </si>
  <si>
    <t>SC FORTEXPERT CONSULT SRL</t>
  </si>
  <si>
    <t>Act adițional nr. 1/30239/08.12.2023 prelungire perioada de valabilitate contract pana la data de 30.04.2024
Act adițional nr. 2/7681/04.04.2024 prelungire perioada de valabilitate contract pana la data de 31.12.2024
Act adițional nr. 3/444/11.12.2024 prelungire perioada de valabilitate contract pana la data de 30.04.2025
Act adițional nr. 4/69/16.04.2025 prelungire perioada de valabilitate contract pana la data de 31.12.2025
Act adițional nr. 5/677/15.12.2025 prelungire perioada de valabilitate contract pana la data de 30.04.2026</t>
  </si>
  <si>
    <t>OP 973/26.07.2023
OP 3329/29.12.2023
OP 587/26.02.2025</t>
  </si>
  <si>
    <t>PV receptie cantitativa si calitativa 13136/06.06.2023
PV receptie cantitativa si calitativa 1077/03.10.2023
PV receptie cantitativa si calitativa 1067/02.11.2023
PV receptie calitativa si cantitativa 412/14.11.2024</t>
  </si>
  <si>
    <t>17323/14.07.2023</t>
  </si>
  <si>
    <t>Servicii de Proiectare, Inginerie și Execuție Lucrări Construcții aferente obiectivului de investiții ”Lucrări modernizare/extindere pentru instalații electrice, de ventilație, tratare a aerului și infrastructură de fluide medicale, precum și montarea de sisteme de detectare, semnalizare, alarmare incendii și în cazul depășirii concentrației maxime de oxigen pentru Spitalul Clinic de Nefrologie Dr. Carol Davila COD SMIS 152970</t>
  </si>
  <si>
    <t>Act adițional nr. 1/31597/20.12.2023 prelungire perioada de valabilitate contract pana la data de 14.06.2024
Act adițional nr. 2/18/12.06.2024 prelungire perioada de valabilitate contract pana la data de 31.10.2024
Act adițional nr. 3/7283/18.10.2024 prelungire perioada de valabilitate contract pana la data de 31.12.2024
Act adițional nr. 4/450/11.12.2024 prelungire perioada de valabilitate contract pana la data de 30.04.2025
Act adițional nr. 5/84/16.04.2025 prelungire perioada de valabilitate contract pana la data de 31.12.2025
Act adițional nr. 6/223/30.07.2025 modificare valoare contract
Act adițional nr. 7/672/15.12.2025 prelungire perioada de valabilitate contract pana la data de 30.04.2026</t>
  </si>
  <si>
    <t>219.388,80
639.765,36
123.761,44
506.587,72
471.043,39
55.714,80
642.186,37
399.932,47
753.477,51</t>
  </si>
  <si>
    <t>OP 3345/27.12.2023
OP3376/29.12.2023
OP 1194/25.06.2024
OP 1903/23.12.2024
OP1421/01.10.2024
OP1315/27.06.2025
OP1316/27.06.2025
OP2115/21.11.2025
OP2281/12.12.2025</t>
  </si>
  <si>
    <t>20949/05.09.2023</t>
  </si>
  <si>
    <t>Servicii de dirigenție de șantier pentru obiectivul de investiții ”Lucrări modernizare/extindere pentru instalații electrice, de ventilație, tratare a aerului și infrastructură de fluide medicale, precum și montarea de sisteme de detectare, semnalizare, alarmare incendii și în cazul depășirii concentrației maxime de oxigen pentru Spitalul Clinic de Nefrologie Dr. Carol Davila”</t>
  </si>
  <si>
    <t>Act adițional nr. 1/31617/20.12.2023 prelungire perioada de valabilitate contract pana la data de 14.06.2024
Act adițional nr. 2/19/12.06.2024 prelungire perioada de valabilitate contract pana la data de 31.10.2024
Act adițional nr. 3/282/18.10.2024 prelungire perioada de valabilitate contract pana la data de 31.12.2024
Act adițional nr. 4/451/11.12.2024 prelungire perioada de valabilitate contract pana la data de 30.04.2025
Act adițional nr. 5/76/16.04.2025 prelungire perioada de valabilitate contract pana la data de 31.12.2025
Act adițional nr. 6/686/15.12.2025 prelungire perioada de valabilitate contract pana la data de 30.04.2026</t>
  </si>
  <si>
    <t>28800
22848</t>
  </si>
  <si>
    <t xml:space="preserve">OP 3368/29.12.2023
OP2283/12.12.2025
</t>
  </si>
  <si>
    <t>5900/01.03.2022</t>
  </si>
  <si>
    <t>Servicii de informare și promovare a proiectului „Lucrări modernizare/extindere pentru instalații electrice, de ventilație, tratare a aerului și infrastructura de fluide medicale, precum și montarea de sisteme de detectare, semnalizare, alarmare incendii și în cazul depășirii concentrației maxime de oxigen pentru 9 spitale din Administrarea ASSMB - Spitalul de Pneumoftiziologie "Sfântul Ștefan", Spitalul Clinic de Copii Doctor Victor Gomoiu, Spitalul Clinic Colțea”</t>
  </si>
  <si>
    <t>SC MY SECRET TREASURE SRL</t>
  </si>
  <si>
    <t xml:space="preserve">Act adițional nr.1/15468/29.06.2023 -  prelungire perioada de valabilitate pană la data de 31.12.2023
Act adițional nr.2/30247/08.12.2023 prelungire perioada de valabilitate contract pana la data de 30.04.2024
Act adițional nr.3/7683/04.04.2024 prelungire perioada de valabilitate contract pana la data de 31.12.2024
Act adițional nr.4/7459/11.12.2024 prelungire perioada de valabilitate contract pana la data de 31.12.2025
</t>
  </si>
  <si>
    <t>Act aditional nr. 5/15.12.2025, pretul total este de 50.412,00 fara TVA, 60.032,28 lei cu TVA.</t>
  </si>
  <si>
    <t>OP 518/23.05.2022</t>
  </si>
  <si>
    <t>PV receptie cantitativa si calitativa 2/12.04.2022;</t>
  </si>
  <si>
    <t>6404/07.03.2022</t>
  </si>
  <si>
    <t>Servicii consultanță în domeniul achizițiilor publice pentru proiectul „Lucrări modernizare/extindere pentru instalații electrice, de ventilație, tratare a aerului și infrastructura de fluide medicale, precum și montarea de sisteme de detectare, semnalizare, alarmare incendii și în cazul depășirii concentrației maxime de oxigen pentru 9 spitale din Administrarea ASSMB - Spitalul de Pneumoftiziologie "Sfântul Ștefan", Spitalul Clinic de Copii Doctor Victor Gomoiu, Spitalul Clinic Colțea”</t>
  </si>
  <si>
    <t>Act adițional nr.1/09.06.2023 -  prelungire perioada de valabilitate pană la data de 31.12.2023
Act adițional nr. 3/36544/29.12.2022 -  prelungire perioada de valabilitate pană la data de 30.04.2023</t>
  </si>
  <si>
    <t>OP 610/26.05.2022</t>
  </si>
  <si>
    <t>PV 10204/27.04.2023</t>
  </si>
  <si>
    <t>7324/24.03.2023</t>
  </si>
  <si>
    <t>Servicii de audit financiar în cadrul proiectului „Lucrări modernizare/extindere pentru instalații electrice, de ventilație, tratare a aerului și infrastructura de fluide medicale, precum și montarea de sisteme de detectare, semnalizare, alarmare incendii și în cazul depășirii concentrației maxime de oxigen pentru 9 spitale din Administrarea ASSMB - Spitalul de Pneumoftiziologie "Sfântul Ștefan", Spitalul Clinic de Copii Doctor Victor Gomoiu, Spitalul Clinic Colțea”</t>
  </si>
  <si>
    <t>Act adițional nr. 1/30241/08.12.2023 prelungire perioada de valabilitate contract pana la data de 30.04.2024
Act adițional nr. 2/7679/04.04.2024 prelungire perioada de valabilitate contract pana la data de 31.12.2024
Act adițional nr. 3/445/11.12.2024 prelungire perioada de valabilitate contract pana la data de 30.04.2025
Act adițional nr. 4/72/16.04.2025 prelungire perioada de valabilitate contract pana la data de 31.12.2025</t>
  </si>
  <si>
    <t>Act aditional nr. 5/15.12.2025, pretul total este de 40.000 lei fara TVA, respectiv 41.365,00 lei cu TVA.</t>
  </si>
  <si>
    <t>13.400,00
13.400,00
6.700.00</t>
  </si>
  <si>
    <t>OP 974/26.07.202
OP 3330/22.12.20233
OP 588/26.02.2025</t>
  </si>
  <si>
    <t>PV receptie cantitativa si calitativa 13105/06.06.2023
PV receptie cantitativa si calitativa 1016/03.10.2023
PV receptie cantitativa si calitativa 1068/02.11.2023
PV receptie calitativa si cantitativa 428/18.11.2024</t>
  </si>
  <si>
    <t>17111/12.07.2023</t>
  </si>
  <si>
    <t>Servicii de Proiectare, Inginerie și Execuție Lucrări Construcții aferente obiectivului de investiții ”Lucrări modernizare/extindere pentru instalații electrice, de ventilație, tratare a aerului și infrastructură de fluide medicale, precum și montarea de sisteme de detectare, semnalizare, alarmare incendii și în cazul depășirii concentrației maxime de oxigen pentru Spitalul de Pneumoftiziolofie Sf. Ștefan și pentru Spitalul Clinic Colțea” COD SMIS 152670</t>
  </si>
  <si>
    <t>Act adițional nr.1/31599/20.12.2023 prelungire perioada de valabilitate contract pana la data de 28.07.2024
Act adițional nr.2/38/01.07.2024 prelungire perioada de valabilitate contract pana la data de 31.10.2024x
Act adițional nr. 3/287/18.10.2024 prelungire perioada de valabilitate contract pana la data de 31.12.2024
Act adițional nr. 4/457/11.12.2024 prelungire perioada de valabilitate contract pana la data de 30.04.2025
Act adițional nr. 5/71/16.04.2025 prelungire perioada de valabilitate contract pana la data de 31.12.2025
Act adițional nr. 6/670/15.12.2025 prelungire perioada de valabilitate contract pana la data de 30.04.2026</t>
  </si>
  <si>
    <t xml:space="preserve"> 67,347.96 
 2,700.00 
 635,268.06 
 450,000.00 
 908,371.17 
 349,436.41 
 3,602.25 
 67,257.29 
 2,700.00 
 942,495.00 
 1,904,225.46 
 338,768.21 
 160,512.53 
1.053,07 
2.097,31</t>
  </si>
  <si>
    <t xml:space="preserve">
OP 3356/29.12.2023
OP 3357/29.12.2023
OP 3374/29.12.2023
OPME 114/25.04.2024, OP 893/25.04.2024
OPME139/16.05.2024, OP 1046/16.05.2024
OPME 333/23.10.2024, OP 1576/23.10.2024
OPME 477/12.112.2025, OP 2290/12.12.2025
OP 3361/29.12.2023
OP 3360/29.12.2023
OPME 114/25.04.2024, OP 893/25.04.2024
OPME 139/16.05.2024
OPME 352/29.09.2025, OP 1894/29.09.2025
OPME 376/17.10.2025, OP 1943/17.10.2025
OPME 095/20.03.2026, OP 555 si  556/20.03.2026</t>
  </si>
  <si>
    <t>PV predare primire doc. Faza DTAC-Pth nr. 25932/25.10.2023</t>
  </si>
  <si>
    <t>20706/01.09.2023</t>
  </si>
  <si>
    <t>Servicii de dirigenție de șantier pentru obiectivul de investiții ”Lucrări modernizare/extindere pentru instalații electrice, de ventilație, tratare a aerului și infrastructură de fluide medicale, precum și montarea de sisteme de detectare, semnalizare, alarmare incendii și în cazul depășirii concentrației maxime de oxigen pentru Spitalul de Pneumoftiziolofie Sf. Ștefan și pentru Spitalul Clinic Colțea” COD SMIS 152670</t>
  </si>
  <si>
    <t>Act adițional nr. 1/31619/20.12.2023 prelungire perioada de valabilitate contract pana la data de 28.07.2024
Act adițional nr. 2/36/01.07.2024 prelungire perioada de valabilitate contract pana la data de 31.10.2024
Act adițional nr. 3/285/18.10.2024 prelungire perioada de valabilitate contract pana la data de 31.12.2024
Act adițional nr. 4/458/11.12.2024 prelungire perioada de valabilitate contract pana la data de 30.04.2025
Act adițional nr. 5/81/16.04.2025 prelungire perioada de valabilitate contract pana la data de 31.12.2025
Act adițional nr. 6/687/15.12.2025 prelungire perioada de valabilitate contract pana la data de 30.04.2026</t>
  </si>
  <si>
    <t>19.754,00
4.814,74</t>
  </si>
  <si>
    <t>OPME 477/12.12.2025, OP 2285/12.12.2025
OPME 122/26.04.2024, OP 974/26.04.2024</t>
  </si>
  <si>
    <t>RAPORT DE ACTIVITATE  NR 1  
RAPORT DE ACTIVITATE  NR 2</t>
  </si>
  <si>
    <t>516/16.10.2025</t>
  </si>
  <si>
    <t>Furnizare echipamente medicale în cadrul proiectului ”Dezvoltarea infrastructurii medicale ambulatorie în cadrul Spitalului Clinic de Boli Infecțioase și Tropicale Dr. Victor Babeș”</t>
  </si>
  <si>
    <t>PV predare primire 663/02.12.2025;
 PV instalare si punere in functiune 664/02.12.2025;
PV instruire personal 665/02.12.2025;
PV receptie calitativa si cantitativa 666/02.12.2025.</t>
  </si>
  <si>
    <t>541/27.10.2025</t>
  </si>
  <si>
    <t>Niconsulting Technics S.R.L.</t>
  </si>
  <si>
    <t>PV predare primire 696/10.12.2025;
 PV instalare si punere in functiune 697/10.12.2025;
PV instruire personal 698/10.12.2025;
PV receptie calitativa si cantitativa 699/10.12.2025.</t>
  </si>
  <si>
    <t>543/27.10.2025</t>
  </si>
  <si>
    <t>ARCA Performance Solutions S.R.L.</t>
  </si>
  <si>
    <t>PV predare primire 686/04.12.2025;
PV instalare si punere in functiune 687/04.12.2025;
PV instruire personal 688/04.12.2025;
PV receptie calitativa si cantitativa 689/04.12.2025.</t>
  </si>
  <si>
    <t>518/16.10.2025</t>
  </si>
  <si>
    <t>PV predare primire 633/20.11.2025;
PV instalare si punere in functiune 634/20.11.2025;
PV instruire personal 635/20.11.2025;
PV receptie calitativa si cantitativa 636/20.11.2025.</t>
  </si>
  <si>
    <t>542/27.10.2025</t>
  </si>
  <si>
    <t>Carto Plast S.R.L.</t>
  </si>
  <si>
    <t>PV predare primire 599/12.11.2025;
PV instalare si punere in functiune 599/12.11.2025;
PV instruire personal 601/12.11.2025;
PV receptie calitativa si cantitativa 602/12.11.2025.</t>
  </si>
  <si>
    <t>517/16.10.2025</t>
  </si>
  <si>
    <t>PV predare primire 625/19.11.2025;
PV instalare si punere in functiune 626/19.11.2025;
PV instruire personal 627/19.11.2025;
PV receptie calitativa si cantitativa 628/19.11.2025.</t>
  </si>
  <si>
    <t>515/16.10.2025</t>
  </si>
  <si>
    <t>Tehno Electro Medical Company S.R.L.</t>
  </si>
  <si>
    <t>PV predare primire 643/24.11.2025;
PV instalare si punere in functiune 644/24.11.2025;
PV instruire personal 645/24.11.2025;
PV receptie calitativa si cantitativa 646/24.11.2025.</t>
  </si>
  <si>
    <t>540/27.10.2025</t>
  </si>
  <si>
    <t>PV predare primire 722/18.12.2025;
PV instalare si punere in functiune 723/18.12.2025;
PV instruire personal 724/18.12.2025;
PV receptie calitativa si cantitativa 725/18.12.2025.</t>
  </si>
  <si>
    <t>539/27.10.2025</t>
  </si>
  <si>
    <t>X-Lab Solutions S.R.L.</t>
  </si>
  <si>
    <t>PV predare primire 654/27.11.2025;
PV instalare si punere in functiune 655/27.11.2025;
PV instruire personal 656/27.11.2025;
PV receptie calitativa si cantitativa 657/27.11.2025.</t>
  </si>
  <si>
    <t>CONTRACT DE SERVICII</t>
  </si>
  <si>
    <t>630/05.12.2025</t>
  </si>
  <si>
    <t>Servicii de Dirigentie de santier în cadrul proiectului  „Realizare Corp C5’ cu regim de înaltime S tehnic+P+2E+E tehnic, cu funcțiunea de terapie intensivă neonatologie în cadrul Spitalului Clinic De Obstetrică și Ginecologie Filantropia”</t>
  </si>
  <si>
    <t>CORBY SOLUTIONS SRL</t>
  </si>
  <si>
    <t>532/23.10.2025</t>
  </si>
  <si>
    <t>Furnizare echipamente medicale în cadrul proiectului  „Realizare Corp C5’ cu regim de înaltime S tehnic+P+2E+E tehnic, cu funcțiunea de terapie intensivă neonatologie în cadrul Spitalului Clinic De Obstetrică și Ginecologie Filantropia”</t>
  </si>
  <si>
    <t>Asocierea formată din ABB Neopuls SRL (lider de asociere),FRESENIUS KABI ROMANIA SRL (asociat)</t>
  </si>
  <si>
    <t>2 asociati</t>
  </si>
  <si>
    <t>22/02.2026</t>
  </si>
  <si>
    <t>PV_647_25.11.2025
PV_648_25.11.2025
PV_649_25.11.2025
PV_650_25.11.2025</t>
  </si>
  <si>
    <t>533/23.10.2025</t>
  </si>
  <si>
    <t>MEDIST IMAGINING &amp; P.O.C. SRL</t>
  </si>
  <si>
    <t>PV_639_21.11.2025
PV_640_21.11.2025
PV_641_21.11.2025
PV_642_21.11.2025</t>
  </si>
  <si>
    <t>534/23.10.2025</t>
  </si>
  <si>
    <t>KEMBLI-MED SRL</t>
  </si>
  <si>
    <t>PV_718_17.12.2025
PV_719_17.12.2025
PV_720_17.12.2025
PV_721_17.12.2025</t>
  </si>
  <si>
    <t>535/23.10.2025</t>
  </si>
  <si>
    <t xml:space="preserve">22/02.2026
Act aditional nr.1/ 23.12.2024 privind prelungirea perioadei pana la data de 28.02.2026
</t>
  </si>
  <si>
    <t>Act Aditional nr. 2/20.02.2026 - reziliere partiala a contractului, ref nelivrare Lot 1 - Ventilator invaziv, 5 buc (pretul total al contractului ramasa este in val de 23.505,00 lei cu TVA, respectiv de 190.500,00 lei fara TVA si TVA in val de 40.005,00 lei))</t>
  </si>
  <si>
    <t>PV_12_20.02.2026
PV_13_20.02.2026
PV_14_20.02.2026
PV_15_20.02.2026</t>
  </si>
  <si>
    <t>536/23.10.2025</t>
  </si>
  <si>
    <t>1 subcontractant</t>
  </si>
  <si>
    <t>PV_705_10.12.2025
PV_706_10.12.2025
PV_707_10.12.2025
PV_708_10.12.2025</t>
  </si>
  <si>
    <t>559/04.11.2025</t>
  </si>
  <si>
    <t>309+825</t>
  </si>
  <si>
    <t>03/03.2026</t>
  </si>
  <si>
    <t>PV_328_19.11.2025
PV_329_19.11.2025
PV_330_19.11.2025
PV_331_19.11.2025</t>
  </si>
  <si>
    <t>560/04.11.2025</t>
  </si>
  <si>
    <t xml:space="preserve">PV_701_10.12.2025
PV_702_10.12.2025
PV_703_10.12.2025
PV_741_10.12.2025
</t>
  </si>
  <si>
    <t>CONTRACT DE PROIECTARE SI EXECUTIE LUCRARI</t>
  </si>
  <si>
    <t>53/09.04.2025</t>
  </si>
  <si>
    <t>Proiectare si executie lucrari  în cadrul proiectului  „Realizare Corp C5’ cu regim de înaltime S tehnic+P+2E+E tehnic, cu funcțiunea de terapie intensivă neonatologie în cadrul Spitalului Clinic De Obstetrică și Ginecologie Filantropia”</t>
  </si>
  <si>
    <t>Asocierea formata din ALA EXPERT CONSTRUCT SRL (lider de asociere), BAU STARK SRL (asociat 1), AXDESIGN GROUP SRL ( asociat 2)</t>
  </si>
  <si>
    <t>2 asociati
6 subcontractanti</t>
  </si>
  <si>
    <t>PNRR si buget propriu</t>
  </si>
  <si>
    <t>15/08.2026</t>
  </si>
  <si>
    <t>Act Aditional 2/19.09.2025- majorare TVA de la 19% la 21%</t>
  </si>
  <si>
    <t>PVPP_Avize DTAC_13.10.2025
PVPP_DTAC_19476_09.07.2025
PVRCC_DTAC_28425_14.10.2025
PVPP_31638_06.11.2025_predare PT si DE
PVPP_36686_15.12.2025_predare F1-F4
PVRCC_37168_16.12.2025</t>
  </si>
  <si>
    <t>PV 68/08.05.2024
PV 83/08.05.2024
PV 5031/15.05.2024</t>
  </si>
  <si>
    <t>PV 263/17.10.2024
PV 264/17.10.2024
PV 265/17.10.2024
PV 296/22.10.2024</t>
  </si>
  <si>
    <t>PV 215/02.10.2024
PV 216/02.10.2024
PV 217/02.10.2024
PV 297/22.10.2024</t>
  </si>
  <si>
    <t>PV 502/13.10.2025
PV 503/13.10.2025
PV 504/13.10.2025
PV 505/13.10.2025</t>
  </si>
  <si>
    <t>PV 498/10.10.2025
PV 499/10.10.2025
PV 500/10.10.2025
PV 501/10.10.2025</t>
  </si>
  <si>
    <t>PV 404/02.09.2025
PV 405/02.09.2025
PV 406/02.09.2025
PV 407/02.09.2025
PV 408/02.09.2025
PV 409/02.09.2025
PV 485/02.10.2025
PV 486/02.10.2025</t>
  </si>
  <si>
    <t>PV 445/19.09.2025
PV 446/19.09.2025
PV 447/19.09.2025
PV 483/02.10.2025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</si>
</sst>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d/m/yy;@"/>
    <numFmt numFmtId="165" formatCode="_-* #,##0.00_-;\-* #,##0.00_-;_-* &quot;-&quot;??_-;_-@_-"/>
    <numFmt numFmtId="166" formatCode="#,##0.00\ &quot;lei&quot;"/>
  </numFmts>
  <fonts count="19" x14ac:knownFonts="1">
    <font>
      <sz val="11"/>
      <color theme="1"/>
      <name val="Calibri"/>
      <family val="2"/>
      <scheme val="minor"/>
    </font>
    <font>
      <sz val="11"/>
      <color theme="1"/>
      <name val="Calibri"/>
      <family val="2"/>
      <scheme val="minor"/>
    </font>
    <font>
      <u/>
      <sz val="11"/>
      <color theme="10"/>
      <name val="Calibri"/>
      <family val="2"/>
      <scheme val="minor"/>
    </font>
    <font>
      <sz val="8"/>
      <name val="Calibri"/>
      <family val="2"/>
      <scheme val="minor"/>
    </font>
    <font>
      <sz val="12"/>
      <name val="Times New Roman"/>
      <family val="1"/>
    </font>
    <font>
      <b/>
      <sz val="12"/>
      <name val="Times New Roman"/>
      <family val="1"/>
    </font>
    <font>
      <sz val="11"/>
      <color theme="1"/>
      <name val="Calibri"/>
      <family val="2"/>
      <scheme val="minor"/>
    </font>
    <font>
      <u/>
      <sz val="11"/>
      <color theme="10"/>
      <name val="Calibri"/>
      <family val="2"/>
      <scheme val="minor"/>
    </font>
    <font>
      <i/>
      <sz val="12"/>
      <name val="Times New Roman"/>
      <family val="1"/>
    </font>
    <font>
      <sz val="12"/>
      <color theme="1"/>
      <name val="Times New Roman"/>
      <family val="1"/>
    </font>
    <font>
      <sz val="12"/>
      <color theme="1" tint="0.14999847407452621"/>
      <name val="Times New Roman"/>
      <family val="1"/>
    </font>
    <font>
      <sz val="12"/>
      <color theme="3" tint="-0.249977111117893"/>
      <name val="Times New Roman"/>
      <family val="1"/>
    </font>
    <font>
      <sz val="12"/>
      <color theme="1"/>
      <name val="Times New Roman"/>
      <family val="1"/>
      <charset val="238"/>
    </font>
    <font>
      <sz val="11"/>
      <color theme="1"/>
      <name val="Times New Roman"/>
      <family val="1"/>
    </font>
    <font>
      <sz val="11"/>
      <name val="Times New Roman"/>
      <family val="1"/>
    </font>
    <font>
      <sz val="10"/>
      <name val="Times New Roman"/>
      <family val="1"/>
    </font>
    <font>
      <sz val="10"/>
      <color theme="1"/>
      <name val="Times New Roman"/>
      <family val="1"/>
    </font>
    <font>
      <sz val="12"/>
      <name val="Times New Roman"/>
      <family val="1"/>
      <charset val="238"/>
    </font>
    <font>
      <sz val="12"/>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6" fillId="0" borderId="0"/>
    <xf numFmtId="0" fontId="7" fillId="0" borderId="0" applyNumberFormat="0" applyFill="0" applyBorder="0" applyAlignment="0" applyProtection="0"/>
    <xf numFmtId="165" fontId="1" fillId="0" borderId="0" applyFont="0" applyFill="0" applyBorder="0" applyAlignment="0" applyProtection="0"/>
  </cellStyleXfs>
  <cellXfs count="230">
    <xf numFmtId="0" fontId="0" fillId="0" borderId="0" xfId="0"/>
    <xf numFmtId="4" fontId="4"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14" fontId="4" fillId="2" borderId="1" xfId="0" applyNumberFormat="1" applyFont="1" applyFill="1" applyBorder="1" applyAlignment="1">
      <alignment horizontal="center" vertical="center" wrapText="1"/>
    </xf>
    <xf numFmtId="4" fontId="4" fillId="2" borderId="1" xfId="1" applyNumberFormat="1" applyFont="1" applyFill="1" applyBorder="1" applyAlignment="1">
      <alignment horizontal="center" vertical="center"/>
    </xf>
    <xf numFmtId="0" fontId="4" fillId="2" borderId="0" xfId="0" applyFont="1" applyFill="1" applyAlignment="1">
      <alignment horizontal="center" vertical="center" wrapText="1"/>
    </xf>
    <xf numFmtId="1" fontId="4"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4" fontId="5" fillId="2" borderId="1" xfId="0" applyNumberFormat="1" applyFont="1" applyFill="1" applyBorder="1" applyAlignment="1">
      <alignment horizontal="center" vertical="center" wrapText="1"/>
    </xf>
    <xf numFmtId="4" fontId="5" fillId="2" borderId="1" xfId="1" applyNumberFormat="1" applyFont="1" applyFill="1" applyBorder="1" applyAlignment="1">
      <alignment horizontal="center" vertical="center" wrapText="1"/>
    </xf>
    <xf numFmtId="14" fontId="5" fillId="2" borderId="1" xfId="0" applyNumberFormat="1" applyFont="1" applyFill="1" applyBorder="1" applyAlignment="1">
      <alignment horizontal="center" vertical="center" wrapText="1"/>
    </xf>
    <xf numFmtId="43" fontId="5" fillId="2" borderId="1" xfId="1" applyFont="1" applyFill="1" applyBorder="1" applyAlignment="1">
      <alignment horizontal="center" vertical="center" wrapText="1"/>
    </xf>
    <xf numFmtId="4" fontId="4" fillId="2" borderId="1" xfId="0" applyNumberFormat="1" applyFont="1" applyFill="1" applyBorder="1" applyAlignment="1">
      <alignment horizontal="center" vertical="center"/>
    </xf>
    <xf numFmtId="43" fontId="4" fillId="2" borderId="1" xfId="1" applyFont="1" applyFill="1" applyBorder="1" applyAlignment="1">
      <alignment horizontal="center" vertical="center" wrapText="1"/>
    </xf>
    <xf numFmtId="49" fontId="4" fillId="2" borderId="1" xfId="0" applyNumberFormat="1" applyFont="1" applyFill="1" applyBorder="1" applyAlignment="1">
      <alignment horizontal="center" vertical="center"/>
    </xf>
    <xf numFmtId="49" fontId="4" fillId="2" borderId="1" xfId="0" applyNumberFormat="1" applyFont="1" applyFill="1" applyBorder="1" applyAlignment="1">
      <alignment horizontal="center" vertical="center" wrapText="1"/>
    </xf>
    <xf numFmtId="49" fontId="4" fillId="2" borderId="1" xfId="1" applyNumberFormat="1" applyFont="1" applyFill="1" applyBorder="1" applyAlignment="1">
      <alignment horizontal="center" vertical="center" wrapText="1"/>
    </xf>
    <xf numFmtId="4" fontId="4" fillId="2" borderId="1" xfId="1" applyNumberFormat="1" applyFont="1" applyFill="1" applyBorder="1" applyAlignment="1">
      <alignment horizontal="center" vertical="center" wrapText="1"/>
    </xf>
    <xf numFmtId="4" fontId="4" fillId="2" borderId="1" xfId="2" applyNumberFormat="1" applyFont="1" applyFill="1" applyBorder="1" applyAlignment="1">
      <alignment horizontal="center" vertical="center" wrapText="1"/>
    </xf>
    <xf numFmtId="0" fontId="5" fillId="2" borderId="1" xfId="0" applyFont="1" applyFill="1" applyBorder="1" applyAlignment="1">
      <alignment horizontal="center" vertical="center"/>
    </xf>
    <xf numFmtId="164" fontId="4" fillId="2" borderId="1" xfId="0" applyNumberFormat="1" applyFont="1" applyFill="1" applyBorder="1" applyAlignment="1">
      <alignment horizontal="center" vertical="center" wrapText="1"/>
    </xf>
    <xf numFmtId="4" fontId="5" fillId="2" borderId="1" xfId="0" applyNumberFormat="1" applyFont="1" applyFill="1" applyBorder="1" applyAlignment="1">
      <alignment horizontal="center" vertical="center"/>
    </xf>
    <xf numFmtId="4" fontId="5" fillId="2" borderId="1" xfId="1" applyNumberFormat="1" applyFont="1" applyFill="1" applyBorder="1" applyAlignment="1">
      <alignment horizontal="center" vertical="center"/>
    </xf>
    <xf numFmtId="14" fontId="5" fillId="2" borderId="1" xfId="0" applyNumberFormat="1" applyFont="1" applyFill="1" applyBorder="1" applyAlignment="1">
      <alignment horizontal="center" vertical="center"/>
    </xf>
    <xf numFmtId="0" fontId="5" fillId="2" borderId="0" xfId="0" applyFont="1" applyFill="1" applyAlignment="1">
      <alignment horizontal="center" vertical="center"/>
    </xf>
    <xf numFmtId="14" fontId="4" fillId="2" borderId="1" xfId="0" applyNumberFormat="1" applyFont="1" applyFill="1" applyBorder="1" applyAlignment="1">
      <alignment horizontal="center" vertical="center"/>
    </xf>
    <xf numFmtId="0" fontId="4" fillId="2" borderId="0" xfId="0" applyFont="1" applyFill="1" applyAlignment="1">
      <alignment horizontal="center" vertical="center"/>
    </xf>
    <xf numFmtId="4" fontId="4" fillId="2" borderId="0" xfId="0" applyNumberFormat="1" applyFont="1" applyFill="1" applyAlignment="1">
      <alignment horizontal="center" vertical="center"/>
    </xf>
    <xf numFmtId="14" fontId="4" fillId="2" borderId="0" xfId="0" applyNumberFormat="1" applyFont="1" applyFill="1" applyAlignment="1">
      <alignment horizontal="center" vertical="center"/>
    </xf>
    <xf numFmtId="4" fontId="9" fillId="2" borderId="1" xfId="0" applyNumberFormat="1" applyFont="1" applyFill="1" applyBorder="1" applyAlignment="1">
      <alignment horizontal="center" vertical="center"/>
    </xf>
    <xf numFmtId="0" fontId="4" fillId="2" borderId="1" xfId="2" applyFont="1" applyFill="1" applyBorder="1" applyAlignment="1">
      <alignment horizontal="center" vertical="center"/>
    </xf>
    <xf numFmtId="0" fontId="9" fillId="2" borderId="1" xfId="0" applyFont="1" applyFill="1" applyBorder="1" applyAlignment="1">
      <alignment horizontal="center" vertical="center" wrapText="1"/>
    </xf>
    <xf numFmtId="0" fontId="4" fillId="2" borderId="4" xfId="0" applyFont="1" applyFill="1" applyBorder="1" applyAlignment="1">
      <alignment horizontal="center" vertical="center"/>
    </xf>
    <xf numFmtId="4" fontId="9" fillId="2" borderId="1" xfId="0" applyNumberFormat="1" applyFont="1" applyFill="1" applyBorder="1" applyAlignment="1">
      <alignment horizontal="center" vertical="center" wrapText="1"/>
    </xf>
    <xf numFmtId="4" fontId="4" fillId="3"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1" xfId="2" applyFont="1" applyFill="1" applyBorder="1" applyAlignment="1">
      <alignment horizontal="center" vertical="center" wrapText="1"/>
    </xf>
    <xf numFmtId="0" fontId="4" fillId="3" borderId="1" xfId="0" applyFont="1" applyFill="1" applyBorder="1" applyAlignment="1">
      <alignment horizontal="center" vertical="center"/>
    </xf>
    <xf numFmtId="4" fontId="4" fillId="3" borderId="1" xfId="0" applyNumberFormat="1" applyFont="1" applyFill="1" applyBorder="1" applyAlignment="1">
      <alignment horizontal="center" vertical="center"/>
    </xf>
    <xf numFmtId="1" fontId="4" fillId="3" borderId="1" xfId="0" applyNumberFormat="1" applyFont="1" applyFill="1" applyBorder="1" applyAlignment="1">
      <alignment horizontal="center" vertical="center" wrapText="1"/>
    </xf>
    <xf numFmtId="49" fontId="4" fillId="3" borderId="1" xfId="0" applyNumberFormat="1" applyFont="1" applyFill="1" applyBorder="1" applyAlignment="1">
      <alignment horizontal="center" vertical="center" wrapText="1"/>
    </xf>
    <xf numFmtId="4" fontId="4" fillId="3" borderId="1" xfId="2" applyNumberFormat="1" applyFont="1" applyFill="1" applyBorder="1" applyAlignment="1">
      <alignment horizontal="center" vertical="center" wrapText="1"/>
    </xf>
    <xf numFmtId="4" fontId="4" fillId="3" borderId="1" xfId="1" applyNumberFormat="1" applyFont="1" applyFill="1" applyBorder="1" applyAlignment="1">
      <alignment horizontal="center" vertical="center" wrapText="1"/>
    </xf>
    <xf numFmtId="4" fontId="5" fillId="3" borderId="1" xfId="0" applyNumberFormat="1"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0" borderId="2" xfId="0" applyFont="1" applyBorder="1" applyAlignment="1">
      <alignment horizontal="center" vertical="center" wrapText="1"/>
    </xf>
    <xf numFmtId="4" fontId="9" fillId="3" borderId="1" xfId="0" applyNumberFormat="1" applyFont="1" applyFill="1" applyBorder="1" applyAlignment="1">
      <alignment horizontal="center" vertical="center" wrapText="1"/>
    </xf>
    <xf numFmtId="0" fontId="9" fillId="3" borderId="1" xfId="0" applyFont="1" applyFill="1" applyBorder="1" applyAlignment="1">
      <alignment horizontal="center" vertical="center" wrapText="1"/>
    </xf>
    <xf numFmtId="0" fontId="4" fillId="2" borderId="1" xfId="2" applyFont="1" applyFill="1" applyBorder="1" applyAlignment="1">
      <alignment horizontal="center" vertical="center" wrapText="1"/>
    </xf>
    <xf numFmtId="164" fontId="4" fillId="3" borderId="1" xfId="0" applyNumberFormat="1" applyFont="1" applyFill="1" applyBorder="1" applyAlignment="1">
      <alignment horizontal="center" vertical="center" wrapText="1"/>
    </xf>
    <xf numFmtId="4" fontId="9" fillId="3" borderId="3" xfId="0" applyNumberFormat="1" applyFont="1" applyFill="1" applyBorder="1" applyAlignment="1">
      <alignment horizontal="center" vertical="center" wrapText="1"/>
    </xf>
    <xf numFmtId="43" fontId="4" fillId="3" borderId="1" xfId="1" applyFont="1" applyFill="1" applyBorder="1" applyAlignment="1">
      <alignment horizontal="center" vertical="center" wrapText="1"/>
    </xf>
    <xf numFmtId="4" fontId="10" fillId="3" borderId="1" xfId="0" applyNumberFormat="1" applyFont="1" applyFill="1" applyBorder="1" applyAlignment="1">
      <alignment horizontal="center" vertical="center" wrapText="1"/>
    </xf>
    <xf numFmtId="4" fontId="11" fillId="3" borderId="1" xfId="0" applyNumberFormat="1" applyFont="1" applyFill="1" applyBorder="1" applyAlignment="1">
      <alignment horizontal="center" vertical="center" wrapText="1"/>
    </xf>
    <xf numFmtId="4" fontId="9" fillId="3" borderId="1" xfId="0" applyNumberFormat="1" applyFont="1" applyFill="1" applyBorder="1" applyAlignment="1">
      <alignment horizontal="center" vertical="center"/>
    </xf>
    <xf numFmtId="0" fontId="4" fillId="0" borderId="1" xfId="0" applyFont="1" applyBorder="1" applyAlignment="1">
      <alignment horizontal="center" vertical="center" wrapText="1"/>
    </xf>
    <xf numFmtId="2" fontId="5" fillId="2" borderId="1" xfId="0" applyNumberFormat="1" applyFont="1" applyFill="1" applyBorder="1" applyAlignment="1">
      <alignment horizontal="center" vertical="center" wrapText="1"/>
    </xf>
    <xf numFmtId="2" fontId="4"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xf>
    <xf numFmtId="0" fontId="0" fillId="2" borderId="1" xfId="0" applyFill="1" applyBorder="1" applyAlignment="1">
      <alignment horizontal="center" vertical="center"/>
    </xf>
    <xf numFmtId="0" fontId="12" fillId="2" borderId="1" xfId="0" applyFont="1" applyFill="1" applyBorder="1" applyAlignment="1">
      <alignment horizontal="center" vertical="center"/>
    </xf>
    <xf numFmtId="0" fontId="0" fillId="2" borderId="1" xfId="0" applyFill="1" applyBorder="1" applyAlignment="1">
      <alignment horizontal="center" vertical="center" wrapText="1"/>
    </xf>
    <xf numFmtId="14" fontId="13" fillId="2" borderId="1" xfId="0" applyNumberFormat="1" applyFont="1" applyFill="1" applyBorder="1" applyAlignment="1">
      <alignment horizontal="center" vertical="center" wrapText="1"/>
    </xf>
    <xf numFmtId="2" fontId="14" fillId="2" borderId="1" xfId="0" applyNumberFormat="1" applyFont="1" applyFill="1" applyBorder="1" applyAlignment="1">
      <alignment horizontal="center" vertical="center" wrapText="1"/>
    </xf>
    <xf numFmtId="14" fontId="14" fillId="2" borderId="1" xfId="0" applyNumberFormat="1" applyFont="1" applyFill="1" applyBorder="1" applyAlignment="1">
      <alignment horizontal="center" vertical="center" wrapText="1"/>
    </xf>
    <xf numFmtId="0" fontId="13" fillId="2" borderId="1" xfId="0" applyFont="1" applyFill="1" applyBorder="1" applyAlignment="1">
      <alignment horizontal="center" vertical="center" wrapText="1"/>
    </xf>
    <xf numFmtId="14" fontId="15" fillId="2" borderId="1" xfId="0" applyNumberFormat="1" applyFont="1" applyFill="1" applyBorder="1" applyAlignment="1">
      <alignment horizontal="center" vertical="center" wrapText="1"/>
    </xf>
    <xf numFmtId="0" fontId="13" fillId="2" borderId="1" xfId="0" applyFont="1" applyFill="1" applyBorder="1" applyAlignment="1" applyProtection="1">
      <alignment horizontal="center" vertical="center" wrapText="1"/>
      <protection locked="0"/>
    </xf>
    <xf numFmtId="43" fontId="13" fillId="2" borderId="1" xfId="1" applyFont="1" applyFill="1" applyBorder="1" applyAlignment="1">
      <alignment horizontal="center" vertical="center" wrapText="1"/>
    </xf>
    <xf numFmtId="0" fontId="16" fillId="2" borderId="1" xfId="0" applyFont="1" applyFill="1" applyBorder="1" applyAlignment="1">
      <alignment horizontal="center" vertical="center"/>
    </xf>
    <xf numFmtId="43" fontId="0" fillId="2" borderId="1" xfId="1" applyFont="1" applyFill="1" applyBorder="1" applyAlignment="1">
      <alignment horizontal="center" vertical="center" wrapText="1"/>
    </xf>
    <xf numFmtId="14" fontId="9" fillId="2" borderId="1" xfId="0" applyNumberFormat="1" applyFont="1" applyFill="1" applyBorder="1" applyAlignment="1">
      <alignment horizontal="center" vertical="center" wrapText="1"/>
    </xf>
    <xf numFmtId="43" fontId="9" fillId="2" borderId="1" xfId="1" applyFont="1" applyFill="1" applyBorder="1" applyAlignment="1">
      <alignment horizontal="center" vertical="center" wrapText="1"/>
    </xf>
    <xf numFmtId="4" fontId="16" fillId="2" borderId="1" xfId="0" applyNumberFormat="1" applyFont="1" applyFill="1" applyBorder="1" applyAlignment="1">
      <alignment horizontal="center" vertical="center"/>
    </xf>
    <xf numFmtId="14" fontId="9" fillId="2" borderId="1" xfId="0" applyNumberFormat="1" applyFont="1" applyFill="1" applyBorder="1" applyAlignment="1">
      <alignment horizontal="center" vertical="center"/>
    </xf>
    <xf numFmtId="14" fontId="4" fillId="0" borderId="1" xfId="0" applyNumberFormat="1" applyFont="1" applyBorder="1" applyAlignment="1">
      <alignment horizontal="center" vertical="center" wrapText="1"/>
    </xf>
    <xf numFmtId="165" fontId="4" fillId="2" borderId="1" xfId="5" applyFont="1" applyFill="1" applyBorder="1" applyAlignment="1">
      <alignment horizontal="center" vertical="center" wrapText="1"/>
    </xf>
    <xf numFmtId="43" fontId="4" fillId="2" borderId="1" xfId="1" applyFont="1" applyFill="1" applyBorder="1" applyAlignment="1">
      <alignment horizontal="center" vertical="center"/>
    </xf>
    <xf numFmtId="165" fontId="4" fillId="2" borderId="1" xfId="5" applyFont="1" applyFill="1" applyBorder="1" applyAlignment="1">
      <alignment horizontal="center" vertical="center"/>
    </xf>
    <xf numFmtId="0" fontId="4" fillId="2" borderId="1" xfId="0" applyFont="1" applyFill="1" applyBorder="1" applyAlignment="1" applyProtection="1">
      <alignment horizontal="center" vertical="center" wrapText="1"/>
      <protection locked="0"/>
    </xf>
    <xf numFmtId="166" fontId="4" fillId="2" borderId="1" xfId="1" applyNumberFormat="1" applyFont="1" applyFill="1" applyBorder="1" applyAlignment="1" applyProtection="1">
      <alignment horizontal="center" vertical="center" wrapText="1"/>
      <protection locked="0"/>
    </xf>
    <xf numFmtId="14" fontId="4" fillId="2" borderId="1" xfId="0" applyNumberFormat="1" applyFont="1" applyFill="1" applyBorder="1" applyAlignment="1" applyProtection="1">
      <alignment horizontal="center" vertical="center" wrapText="1"/>
      <protection locked="0"/>
    </xf>
    <xf numFmtId="14" fontId="4" fillId="0" borderId="1" xfId="0" applyNumberFormat="1" applyFont="1" applyBorder="1" applyAlignment="1" applyProtection="1">
      <alignment horizontal="center" vertical="center" wrapText="1"/>
      <protection locked="0"/>
    </xf>
    <xf numFmtId="43" fontId="4" fillId="0" borderId="1" xfId="1" applyFont="1" applyFill="1" applyBorder="1" applyAlignment="1">
      <alignment horizontal="center" vertical="center" wrapText="1"/>
    </xf>
    <xf numFmtId="0" fontId="4" fillId="0" borderId="1" xfId="0" applyFont="1" applyBorder="1" applyAlignment="1">
      <alignment horizontal="center" vertical="center"/>
    </xf>
    <xf numFmtId="14" fontId="4" fillId="0" borderId="1" xfId="1" applyNumberFormat="1" applyFont="1" applyFill="1" applyBorder="1" applyAlignment="1">
      <alignment horizontal="center" vertical="center" wrapText="1"/>
    </xf>
    <xf numFmtId="166" fontId="4" fillId="0" borderId="1" xfId="1" applyNumberFormat="1" applyFont="1" applyFill="1" applyBorder="1" applyAlignment="1" applyProtection="1">
      <alignment horizontal="center" vertical="center" wrapText="1"/>
      <protection locked="0"/>
    </xf>
    <xf numFmtId="0" fontId="17" fillId="0" borderId="1" xfId="0" applyFont="1" applyBorder="1" applyAlignment="1">
      <alignment horizontal="center" vertical="center" wrapText="1"/>
    </xf>
    <xf numFmtId="43" fontId="4" fillId="0" borderId="1" xfId="1" applyFont="1" applyFill="1" applyBorder="1" applyAlignment="1">
      <alignment horizontal="center" vertical="center"/>
    </xf>
    <xf numFmtId="14" fontId="4" fillId="0" borderId="1" xfId="0" applyNumberFormat="1" applyFont="1" applyBorder="1" applyAlignment="1">
      <alignment horizontal="center" vertical="center"/>
    </xf>
    <xf numFmtId="1" fontId="4" fillId="2" borderId="1" xfId="1" applyNumberFormat="1" applyFont="1" applyFill="1" applyBorder="1" applyAlignment="1">
      <alignment horizontal="center" vertical="center" wrapText="1"/>
    </xf>
    <xf numFmtId="14" fontId="4" fillId="2" borderId="1" xfId="1" applyNumberFormat="1" applyFont="1" applyFill="1" applyBorder="1" applyAlignment="1">
      <alignment horizontal="center" vertical="center" wrapText="1"/>
    </xf>
    <xf numFmtId="4" fontId="4" fillId="2" borderId="1" xfId="0" applyNumberFormat="1" applyFont="1" applyFill="1" applyBorder="1" applyAlignment="1">
      <alignment horizontal="right" vertical="center" wrapText="1"/>
    </xf>
    <xf numFmtId="0" fontId="9" fillId="0" borderId="1" xfId="0" applyFont="1" applyBorder="1" applyAlignment="1">
      <alignment horizontal="center" vertical="center"/>
    </xf>
    <xf numFmtId="4" fontId="4" fillId="0" borderId="1" xfId="0" applyNumberFormat="1" applyFont="1" applyBorder="1" applyAlignment="1">
      <alignment horizontal="center" vertical="center" wrapText="1"/>
    </xf>
    <xf numFmtId="4" fontId="4" fillId="0" borderId="1" xfId="0" applyNumberFormat="1" applyFont="1" applyBorder="1" applyAlignment="1">
      <alignment horizontal="center" vertical="center"/>
    </xf>
    <xf numFmtId="3" fontId="4" fillId="0" borderId="1" xfId="0" applyNumberFormat="1" applyFont="1" applyBorder="1" applyAlignment="1">
      <alignment horizontal="center" vertical="center"/>
    </xf>
    <xf numFmtId="4" fontId="4" fillId="0" borderId="1" xfId="1" applyNumberFormat="1" applyFont="1" applyFill="1" applyBorder="1" applyAlignment="1">
      <alignment horizontal="center" vertical="center"/>
    </xf>
    <xf numFmtId="49" fontId="4" fillId="0" borderId="1" xfId="0" applyNumberFormat="1" applyFont="1" applyBorder="1" applyAlignment="1">
      <alignment horizontal="center" vertical="center" wrapText="1"/>
    </xf>
    <xf numFmtId="3" fontId="4" fillId="2" borderId="1" xfId="0" applyNumberFormat="1" applyFont="1" applyFill="1" applyBorder="1" applyAlignment="1">
      <alignment horizontal="center" vertical="center"/>
    </xf>
    <xf numFmtId="3" fontId="4" fillId="2" borderId="1" xfId="0" applyNumberFormat="1" applyFont="1" applyFill="1" applyBorder="1" applyAlignment="1">
      <alignment horizontal="center" vertical="center" wrapText="1"/>
    </xf>
    <xf numFmtId="165" fontId="4" fillId="0" borderId="1" xfId="5" applyFont="1" applyFill="1" applyBorder="1" applyAlignment="1">
      <alignment horizontal="center" vertical="center" wrapText="1"/>
    </xf>
    <xf numFmtId="4" fontId="4" fillId="0" borderId="1" xfId="1" applyNumberFormat="1" applyFont="1" applyFill="1" applyBorder="1" applyAlignment="1">
      <alignment horizontal="center" vertical="center" wrapText="1"/>
    </xf>
    <xf numFmtId="0" fontId="9" fillId="0" borderId="1" xfId="0" applyFont="1" applyBorder="1" applyAlignment="1">
      <alignment horizontal="center" vertical="center" wrapText="1"/>
    </xf>
    <xf numFmtId="4" fontId="9" fillId="0" borderId="1" xfId="0" applyNumberFormat="1" applyFont="1" applyBorder="1" applyAlignment="1">
      <alignment horizontal="center" vertical="center" wrapText="1"/>
    </xf>
    <xf numFmtId="2" fontId="9" fillId="0" borderId="1" xfId="0" applyNumberFormat="1" applyFont="1" applyBorder="1" applyAlignment="1">
      <alignment horizontal="center" vertical="center" wrapText="1"/>
    </xf>
    <xf numFmtId="2" fontId="4" fillId="0" borderId="1" xfId="0" applyNumberFormat="1" applyFont="1" applyBorder="1" applyAlignment="1">
      <alignment horizontal="center" vertical="center" wrapText="1"/>
    </xf>
    <xf numFmtId="14" fontId="9" fillId="0" borderId="1" xfId="0" applyNumberFormat="1" applyFont="1" applyBorder="1" applyAlignment="1">
      <alignment horizontal="center" vertical="center" wrapText="1"/>
    </xf>
    <xf numFmtId="0" fontId="4" fillId="0" borderId="1" xfId="0" applyFont="1" applyBorder="1" applyAlignment="1" applyProtection="1">
      <alignment horizontal="center" vertical="center" wrapText="1"/>
      <protection locked="0"/>
    </xf>
    <xf numFmtId="3" fontId="4" fillId="0" borderId="1" xfId="0" applyNumberFormat="1" applyFont="1" applyBorder="1" applyAlignment="1">
      <alignment horizontal="center" vertical="center" wrapText="1"/>
    </xf>
    <xf numFmtId="3" fontId="4" fillId="0" borderId="1" xfId="1" applyNumberFormat="1" applyFont="1" applyFill="1" applyBorder="1" applyAlignment="1">
      <alignment horizontal="center" vertical="center" wrapText="1"/>
    </xf>
    <xf numFmtId="1" fontId="4" fillId="0" borderId="1" xfId="0" applyNumberFormat="1" applyFont="1" applyBorder="1" applyAlignment="1">
      <alignment horizontal="center" vertical="center" wrapText="1"/>
    </xf>
    <xf numFmtId="0" fontId="17" fillId="2" borderId="1" xfId="0" applyFont="1" applyFill="1" applyBorder="1" applyAlignment="1">
      <alignment horizontal="center" vertical="center" wrapText="1"/>
    </xf>
    <xf numFmtId="14" fontId="18" fillId="2" borderId="1" xfId="0" applyNumberFormat="1" applyFont="1" applyFill="1" applyBorder="1" applyAlignment="1">
      <alignment horizontal="center" vertical="center" wrapText="1"/>
    </xf>
    <xf numFmtId="2" fontId="17" fillId="2" borderId="1" xfId="0" applyNumberFormat="1" applyFont="1" applyFill="1" applyBorder="1" applyAlignment="1">
      <alignment horizontal="center" vertical="center" wrapText="1"/>
    </xf>
    <xf numFmtId="0" fontId="17" fillId="2" borderId="1" xfId="0" applyFont="1" applyFill="1" applyBorder="1" applyAlignment="1">
      <alignment horizontal="center" vertical="top" wrapText="1"/>
    </xf>
    <xf numFmtId="14" fontId="18" fillId="0" borderId="1" xfId="0" applyNumberFormat="1" applyFont="1" applyBorder="1" applyAlignment="1">
      <alignment horizontal="center" vertical="center" wrapText="1"/>
    </xf>
    <xf numFmtId="43" fontId="4" fillId="0" borderId="1" xfId="1" applyFont="1" applyFill="1" applyBorder="1" applyAlignment="1">
      <alignment horizontal="right" vertical="center"/>
    </xf>
    <xf numFmtId="43" fontId="4" fillId="0" borderId="1" xfId="1" applyFont="1" applyBorder="1" applyAlignment="1">
      <alignment horizontal="center" vertical="center"/>
    </xf>
    <xf numFmtId="0" fontId="4" fillId="0" borderId="4" xfId="0" applyFont="1" applyBorder="1" applyAlignment="1">
      <alignment horizontal="center" vertical="center" wrapText="1"/>
    </xf>
    <xf numFmtId="0" fontId="4" fillId="0" borderId="4" xfId="0" applyFont="1" applyBorder="1" applyAlignment="1">
      <alignment horizontal="center" vertical="center"/>
    </xf>
    <xf numFmtId="43" fontId="4" fillId="0" borderId="4" xfId="1" applyFont="1" applyBorder="1" applyAlignment="1">
      <alignment horizontal="right" vertical="center"/>
    </xf>
    <xf numFmtId="43" fontId="4" fillId="0" borderId="4" xfId="1" applyFont="1" applyBorder="1" applyAlignment="1">
      <alignment horizontal="center" vertical="center"/>
    </xf>
    <xf numFmtId="4" fontId="4" fillId="0" borderId="4" xfId="0" applyNumberFormat="1" applyFont="1" applyBorder="1" applyAlignment="1">
      <alignment horizontal="center" vertical="center"/>
    </xf>
    <xf numFmtId="14" fontId="4" fillId="0" borderId="4" xfId="0" applyNumberFormat="1" applyFont="1" applyBorder="1" applyAlignment="1">
      <alignment horizontal="center" vertical="center"/>
    </xf>
    <xf numFmtId="43" fontId="4" fillId="0" borderId="1" xfId="1" applyFont="1" applyBorder="1" applyAlignment="1">
      <alignment horizontal="right" vertical="center"/>
    </xf>
    <xf numFmtId="0" fontId="4" fillId="0" borderId="12" xfId="0" applyFont="1" applyBorder="1" applyAlignment="1">
      <alignment horizontal="center" vertical="center"/>
    </xf>
    <xf numFmtId="4" fontId="4" fillId="0" borderId="1" xfId="0" applyNumberFormat="1" applyFont="1" applyBorder="1" applyAlignment="1">
      <alignment horizontal="right" vertical="center"/>
    </xf>
    <xf numFmtId="43" fontId="4" fillId="0" borderId="1" xfId="1" applyFont="1" applyBorder="1" applyAlignment="1">
      <alignment horizontal="center" vertical="center" wrapText="1"/>
    </xf>
    <xf numFmtId="4" fontId="4" fillId="0" borderId="1" xfId="0" applyNumberFormat="1" applyFont="1" applyBorder="1" applyAlignment="1">
      <alignment horizontal="center" vertical="center" wrapText="1"/>
    </xf>
    <xf numFmtId="4" fontId="4" fillId="0" borderId="1" xfId="0" applyNumberFormat="1" applyFont="1" applyBorder="1" applyAlignment="1">
      <alignment horizontal="center" vertical="center"/>
    </xf>
    <xf numFmtId="4" fontId="4" fillId="0" borderId="2" xfId="0" applyNumberFormat="1" applyFont="1" applyBorder="1" applyAlignment="1">
      <alignment horizontal="center" vertical="center"/>
    </xf>
    <xf numFmtId="4" fontId="4" fillId="0" borderId="7" xfId="0" applyNumberFormat="1" applyFont="1" applyBorder="1" applyAlignment="1">
      <alignment horizontal="center" vertical="center"/>
    </xf>
    <xf numFmtId="4" fontId="4" fillId="0" borderId="8" xfId="0" applyNumberFormat="1" applyFont="1" applyBorder="1" applyAlignment="1">
      <alignment horizontal="center" vertical="center"/>
    </xf>
    <xf numFmtId="4" fontId="4" fillId="0" borderId="2" xfId="0" applyNumberFormat="1" applyFont="1" applyBorder="1" applyAlignment="1">
      <alignment horizontal="center" vertical="center" wrapText="1"/>
    </xf>
    <xf numFmtId="4" fontId="4" fillId="2"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14" fontId="4" fillId="0" borderId="2" xfId="0" applyNumberFormat="1" applyFont="1" applyBorder="1" applyAlignment="1">
      <alignment horizontal="center" vertical="center" wrapText="1"/>
    </xf>
    <xf numFmtId="14" fontId="4" fillId="0" borderId="7" xfId="0" applyNumberFormat="1" applyFont="1" applyBorder="1" applyAlignment="1">
      <alignment horizontal="center" vertical="center" wrapText="1"/>
    </xf>
    <xf numFmtId="14" fontId="4" fillId="0" borderId="8" xfId="0" applyNumberFormat="1" applyFont="1" applyBorder="1" applyAlignment="1">
      <alignment horizontal="center" vertical="center" wrapText="1"/>
    </xf>
    <xf numFmtId="0" fontId="4" fillId="0" borderId="1" xfId="0" applyFont="1" applyBorder="1" applyAlignment="1">
      <alignment horizontal="center" vertical="center"/>
    </xf>
    <xf numFmtId="0" fontId="4" fillId="2" borderId="2"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14" fontId="4" fillId="2" borderId="2" xfId="0" applyNumberFormat="1" applyFont="1" applyFill="1" applyBorder="1" applyAlignment="1">
      <alignment horizontal="center" vertical="center" wrapText="1"/>
    </xf>
    <xf numFmtId="14" fontId="4" fillId="2" borderId="7" xfId="0" applyNumberFormat="1" applyFont="1" applyFill="1" applyBorder="1" applyAlignment="1">
      <alignment horizontal="center" vertical="center" wrapText="1"/>
    </xf>
    <xf numFmtId="14" fontId="4" fillId="2" borderId="8" xfId="0" applyNumberFormat="1" applyFont="1" applyFill="1" applyBorder="1" applyAlignment="1">
      <alignment horizontal="center" vertical="center" wrapText="1"/>
    </xf>
    <xf numFmtId="43" fontId="4" fillId="2" borderId="2" xfId="1" applyFont="1" applyFill="1" applyBorder="1" applyAlignment="1">
      <alignment horizontal="center" vertical="center" wrapText="1"/>
    </xf>
    <xf numFmtId="43" fontId="4" fillId="2" borderId="7" xfId="1" applyFont="1" applyFill="1" applyBorder="1" applyAlignment="1">
      <alignment horizontal="center" vertical="center" wrapText="1"/>
    </xf>
    <xf numFmtId="43" fontId="4" fillId="2" borderId="8" xfId="1" applyFont="1" applyFill="1" applyBorder="1" applyAlignment="1">
      <alignment horizontal="center" vertical="center" wrapText="1"/>
    </xf>
    <xf numFmtId="4" fontId="4" fillId="2" borderId="1" xfId="0" applyNumberFormat="1" applyFont="1" applyFill="1" applyBorder="1" applyAlignment="1">
      <alignment horizontal="center" vertical="center"/>
    </xf>
    <xf numFmtId="0" fontId="4" fillId="2" borderId="3"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4" xfId="0" applyFont="1" applyFill="1" applyBorder="1" applyAlignment="1">
      <alignment horizontal="center" vertical="center" wrapText="1"/>
    </xf>
    <xf numFmtId="4" fontId="4" fillId="2" borderId="3" xfId="0" applyNumberFormat="1" applyFont="1" applyFill="1" applyBorder="1" applyAlignment="1">
      <alignment horizontal="center" vertical="center" wrapText="1"/>
    </xf>
    <xf numFmtId="4" fontId="4" fillId="2" borderId="5" xfId="0" applyNumberFormat="1" applyFont="1" applyFill="1" applyBorder="1" applyAlignment="1">
      <alignment horizontal="center" vertical="center" wrapText="1"/>
    </xf>
    <xf numFmtId="4" fontId="4" fillId="2" borderId="4" xfId="0" applyNumberFormat="1" applyFont="1" applyFill="1" applyBorder="1" applyAlignment="1">
      <alignment horizontal="center" vertical="center" wrapText="1"/>
    </xf>
    <xf numFmtId="14" fontId="4" fillId="2" borderId="3" xfId="0" applyNumberFormat="1" applyFont="1" applyFill="1" applyBorder="1" applyAlignment="1">
      <alignment horizontal="center" vertical="center" wrapText="1"/>
    </xf>
    <xf numFmtId="14" fontId="4" fillId="2" borderId="5" xfId="0" applyNumberFormat="1" applyFont="1" applyFill="1" applyBorder="1" applyAlignment="1">
      <alignment horizontal="center" vertical="center" wrapText="1"/>
    </xf>
    <xf numFmtId="14" fontId="4" fillId="2" borderId="4" xfId="0" applyNumberFormat="1" applyFont="1" applyFill="1" applyBorder="1" applyAlignment="1">
      <alignment horizontal="center" vertical="center" wrapText="1"/>
    </xf>
    <xf numFmtId="2" fontId="4" fillId="2" borderId="3" xfId="0" applyNumberFormat="1" applyFont="1" applyFill="1" applyBorder="1" applyAlignment="1">
      <alignment horizontal="center" vertical="center" wrapText="1"/>
    </xf>
    <xf numFmtId="2" fontId="4" fillId="2" borderId="5" xfId="0" applyNumberFormat="1" applyFont="1" applyFill="1" applyBorder="1" applyAlignment="1">
      <alignment horizontal="center" vertical="center" wrapText="1"/>
    </xf>
    <xf numFmtId="2" fontId="4" fillId="2" borderId="4" xfId="0" applyNumberFormat="1" applyFont="1" applyFill="1" applyBorder="1" applyAlignment="1">
      <alignment horizontal="center" vertical="center" wrapText="1"/>
    </xf>
    <xf numFmtId="4" fontId="4" fillId="2" borderId="9" xfId="0" applyNumberFormat="1" applyFont="1" applyFill="1" applyBorder="1" applyAlignment="1">
      <alignment horizontal="center" vertical="center" wrapText="1"/>
    </xf>
    <xf numFmtId="4" fontId="4" fillId="2" borderId="10" xfId="0" applyNumberFormat="1" applyFont="1" applyFill="1" applyBorder="1" applyAlignment="1">
      <alignment horizontal="center" vertical="center" wrapText="1"/>
    </xf>
    <xf numFmtId="4" fontId="4" fillId="2" borderId="11" xfId="0" applyNumberFormat="1" applyFont="1" applyFill="1" applyBorder="1" applyAlignment="1">
      <alignment horizontal="center" vertical="center" wrapText="1"/>
    </xf>
    <xf numFmtId="4" fontId="4" fillId="2" borderId="6" xfId="0" applyNumberFormat="1" applyFont="1" applyFill="1" applyBorder="1" applyAlignment="1">
      <alignment horizontal="center" vertical="center" wrapText="1"/>
    </xf>
    <xf numFmtId="4" fontId="4" fillId="2" borderId="0" xfId="0" applyNumberFormat="1" applyFont="1" applyFill="1" applyAlignment="1">
      <alignment horizontal="center" vertical="center" wrapText="1"/>
    </xf>
    <xf numFmtId="4" fontId="4" fillId="2" borderId="15" xfId="0" applyNumberFormat="1" applyFont="1" applyFill="1" applyBorder="1" applyAlignment="1">
      <alignment horizontal="center" vertical="center" wrapText="1"/>
    </xf>
    <xf numFmtId="4" fontId="4" fillId="2" borderId="12" xfId="0" applyNumberFormat="1" applyFont="1" applyFill="1" applyBorder="1" applyAlignment="1">
      <alignment horizontal="center" vertical="center" wrapText="1"/>
    </xf>
    <xf numFmtId="4" fontId="4" fillId="2" borderId="13" xfId="0" applyNumberFormat="1" applyFont="1" applyFill="1" applyBorder="1" applyAlignment="1">
      <alignment horizontal="center" vertical="center" wrapText="1"/>
    </xf>
    <xf numFmtId="4" fontId="4" fillId="2" borderId="14" xfId="0" applyNumberFormat="1"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5" fillId="2" borderId="1" xfId="0" applyFont="1" applyFill="1" applyBorder="1" applyAlignment="1">
      <alignment horizontal="center" vertical="center" wrapText="1"/>
    </xf>
    <xf numFmtId="4" fontId="5" fillId="2" borderId="1" xfId="0" applyNumberFormat="1" applyFont="1" applyFill="1" applyBorder="1" applyAlignment="1">
      <alignment horizontal="center" vertical="center" wrapText="1"/>
    </xf>
    <xf numFmtId="4" fontId="4" fillId="2" borderId="2" xfId="0" applyNumberFormat="1" applyFont="1" applyFill="1" applyBorder="1" applyAlignment="1">
      <alignment horizontal="center" vertical="center" wrapText="1"/>
    </xf>
    <xf numFmtId="4" fontId="4" fillId="2" borderId="7" xfId="0" applyNumberFormat="1" applyFont="1" applyFill="1" applyBorder="1" applyAlignment="1">
      <alignment horizontal="center" vertical="center" wrapText="1"/>
    </xf>
    <xf numFmtId="4" fontId="4" fillId="2" borderId="8" xfId="0" applyNumberFormat="1" applyFont="1" applyFill="1" applyBorder="1" applyAlignment="1">
      <alignment horizontal="center" vertical="center" wrapText="1"/>
    </xf>
    <xf numFmtId="43" fontId="5" fillId="2" borderId="1" xfId="1" applyFont="1" applyFill="1" applyBorder="1" applyAlignment="1">
      <alignment horizontal="center" vertical="center" wrapText="1"/>
    </xf>
    <xf numFmtId="43" fontId="4" fillId="2" borderId="1" xfId="1" applyFont="1" applyFill="1" applyBorder="1" applyAlignment="1">
      <alignment horizontal="center" vertical="center" wrapText="1"/>
    </xf>
    <xf numFmtId="0" fontId="4" fillId="2" borderId="6" xfId="0" applyFont="1" applyFill="1" applyBorder="1" applyAlignment="1">
      <alignment horizontal="center" vertical="center"/>
    </xf>
    <xf numFmtId="4" fontId="4" fillId="2" borderId="1" xfId="1"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1" fontId="4" fillId="2" borderId="1" xfId="0" applyNumberFormat="1" applyFont="1" applyFill="1" applyBorder="1" applyAlignment="1">
      <alignment horizontal="center" vertical="center" wrapText="1"/>
    </xf>
    <xf numFmtId="0" fontId="4" fillId="2" borderId="0" xfId="0" applyFont="1" applyFill="1" applyAlignment="1">
      <alignment horizontal="center" vertical="center"/>
    </xf>
    <xf numFmtId="0" fontId="4" fillId="2" borderId="1" xfId="2" applyFont="1" applyFill="1" applyBorder="1" applyAlignment="1">
      <alignment horizontal="center" vertical="center" wrapText="1"/>
    </xf>
    <xf numFmtId="4" fontId="4" fillId="2" borderId="1" xfId="2" applyNumberFormat="1"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49" fontId="4" fillId="2" borderId="1" xfId="1" applyNumberFormat="1" applyFont="1" applyFill="1" applyBorder="1" applyAlignment="1">
      <alignment horizontal="center" vertical="center" wrapText="1"/>
    </xf>
    <xf numFmtId="4" fontId="4" fillId="3" borderId="1" xfId="0" applyNumberFormat="1"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4" xfId="0" applyFont="1" applyFill="1" applyBorder="1" applyAlignment="1">
      <alignment horizontal="center" vertical="center"/>
    </xf>
    <xf numFmtId="4" fontId="4" fillId="2" borderId="3" xfId="0" applyNumberFormat="1" applyFont="1" applyFill="1" applyBorder="1" applyAlignment="1">
      <alignment horizontal="center" vertical="center"/>
    </xf>
    <xf numFmtId="4" fontId="4" fillId="2" borderId="4" xfId="0" applyNumberFormat="1" applyFont="1" applyFill="1" applyBorder="1" applyAlignment="1">
      <alignment horizontal="center" vertical="center"/>
    </xf>
    <xf numFmtId="49" fontId="4" fillId="2" borderId="3" xfId="1" applyNumberFormat="1" applyFont="1" applyFill="1" applyBorder="1" applyAlignment="1">
      <alignment horizontal="center" vertical="center" wrapText="1"/>
    </xf>
    <xf numFmtId="49" fontId="4" fillId="2" borderId="4" xfId="1" applyNumberFormat="1" applyFont="1" applyFill="1" applyBorder="1" applyAlignment="1">
      <alignment horizontal="center" vertical="center" wrapText="1"/>
    </xf>
    <xf numFmtId="1" fontId="4" fillId="2" borderId="3" xfId="0" applyNumberFormat="1" applyFont="1" applyFill="1" applyBorder="1" applyAlignment="1">
      <alignment horizontal="center" vertical="center" wrapText="1"/>
    </xf>
    <xf numFmtId="1" fontId="4" fillId="2" borderId="4" xfId="0" applyNumberFormat="1" applyFont="1" applyFill="1" applyBorder="1" applyAlignment="1">
      <alignment horizontal="center" vertical="center" wrapText="1"/>
    </xf>
    <xf numFmtId="1" fontId="4" fillId="2" borderId="5" xfId="0" applyNumberFormat="1" applyFont="1" applyFill="1" applyBorder="1" applyAlignment="1">
      <alignment horizontal="center" vertical="center" wrapText="1"/>
    </xf>
    <xf numFmtId="4" fontId="4" fillId="2" borderId="5" xfId="0" applyNumberFormat="1" applyFont="1" applyFill="1" applyBorder="1" applyAlignment="1">
      <alignment horizontal="center" vertical="center"/>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49" fontId="4" fillId="2" borderId="3" xfId="0" applyNumberFormat="1" applyFont="1" applyFill="1" applyBorder="1" applyAlignment="1">
      <alignment horizontal="center" vertical="center"/>
    </xf>
    <xf numFmtId="49" fontId="4" fillId="2" borderId="5" xfId="0" applyNumberFormat="1" applyFont="1" applyFill="1" applyBorder="1" applyAlignment="1">
      <alignment horizontal="center" vertical="center"/>
    </xf>
    <xf numFmtId="49" fontId="4" fillId="2" borderId="4" xfId="0" applyNumberFormat="1" applyFont="1" applyFill="1" applyBorder="1" applyAlignment="1">
      <alignment horizontal="center" vertical="center"/>
    </xf>
    <xf numFmtId="49" fontId="4" fillId="2" borderId="3" xfId="0" applyNumberFormat="1" applyFont="1" applyFill="1" applyBorder="1" applyAlignment="1">
      <alignment horizontal="center" vertical="center" wrapText="1"/>
    </xf>
    <xf numFmtId="49" fontId="4" fillId="2" borderId="5" xfId="0" applyNumberFormat="1" applyFont="1" applyFill="1" applyBorder="1" applyAlignment="1">
      <alignment horizontal="center" vertical="center" wrapText="1"/>
    </xf>
    <xf numFmtId="49" fontId="4" fillId="2" borderId="4"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xf>
    <xf numFmtId="0" fontId="9" fillId="2" borderId="5" xfId="0" applyFont="1" applyFill="1" applyBorder="1" applyAlignment="1">
      <alignment horizontal="center" vertical="center" wrapText="1"/>
    </xf>
    <xf numFmtId="14" fontId="4"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xf>
    <xf numFmtId="49" fontId="4" fillId="2" borderId="5" xfId="1"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4" fontId="4" fillId="2" borderId="3" xfId="1" applyNumberFormat="1" applyFont="1" applyFill="1" applyBorder="1" applyAlignment="1">
      <alignment horizontal="center" vertical="center" wrapText="1"/>
    </xf>
    <xf numFmtId="4" fontId="4" fillId="2" borderId="5" xfId="1" applyNumberFormat="1" applyFont="1" applyFill="1" applyBorder="1" applyAlignment="1">
      <alignment horizontal="center" vertical="center" wrapText="1"/>
    </xf>
    <xf numFmtId="4" fontId="4" fillId="2" borderId="4" xfId="1" applyNumberFormat="1" applyFont="1" applyFill="1" applyBorder="1" applyAlignment="1">
      <alignment horizontal="center" vertical="center" wrapText="1"/>
    </xf>
  </cellXfs>
  <cellStyles count="6">
    <cellStyle name="Comma" xfId="1" builtinId="3"/>
    <cellStyle name="Comma 2" xfId="5" xr:uid="{A6FFB77F-C01A-4623-B1EE-105430FBB67A}"/>
    <cellStyle name="Hyperlink" xfId="2" builtinId="8"/>
    <cellStyle name="Hyperlink 2" xfId="4" xr:uid="{FFEBA4FA-FCD7-40BD-ADD7-FD085BC19142}"/>
    <cellStyle name="Normal" xfId="0" builtinId="0"/>
    <cellStyle name="Normal 2" xfId="3" xr:uid="{E3C07AEF-5985-4AD8-8293-44368A5F2CDD}"/>
  </cellStyles>
  <dxfs count="24">
    <dxf>
      <font>
        <color rgb="FF006100"/>
      </font>
      <fill>
        <patternFill>
          <bgColor rgb="FFC6EF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patternType="solid">
          <bgColor rgb="FFFFC7CE"/>
        </patternFill>
      </fill>
    </dxf>
    <dxf>
      <font>
        <color rgb="FF9C5700"/>
      </font>
      <fill>
        <patternFill patternType="solid">
          <bgColor rgb="FFFFEB9C"/>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colors>
    <mruColors>
      <color rgb="FF33CC33"/>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E4C9C-93DC-40B4-914E-10B89797306F}">
  <sheetPr>
    <pageSetUpPr fitToPage="1"/>
  </sheetPr>
  <dimension ref="A1:W945"/>
  <sheetViews>
    <sheetView tabSelected="1" topLeftCell="A939" zoomScale="70" zoomScaleNormal="70" workbookViewId="0">
      <selection activeCell="A946" sqref="A946"/>
    </sheetView>
  </sheetViews>
  <sheetFormatPr defaultRowHeight="15.75" x14ac:dyDescent="0.25"/>
  <cols>
    <col min="1" max="1" width="7.140625" style="27" customWidth="1"/>
    <col min="2" max="2" width="21.140625" style="5" customWidth="1"/>
    <col min="3" max="3" width="22.7109375" style="27" customWidth="1"/>
    <col min="4" max="4" width="59.140625" style="27" customWidth="1"/>
    <col min="5" max="5" width="17.42578125" style="5" customWidth="1"/>
    <col min="6" max="6" width="10.7109375" style="27" customWidth="1"/>
    <col min="7" max="7" width="23.7109375" style="5" customWidth="1"/>
    <col min="8" max="8" width="24.42578125" style="27" customWidth="1"/>
    <col min="9" max="9" width="23.140625" style="28" customWidth="1"/>
    <col min="10" max="10" width="15.7109375" style="5" customWidth="1"/>
    <col min="11" max="11" width="15.5703125" style="29" bestFit="1" customWidth="1"/>
    <col min="12" max="12" width="15" style="29" customWidth="1"/>
    <col min="13" max="13" width="24.42578125" style="5" customWidth="1"/>
    <col min="14" max="14" width="17.140625" style="28" customWidth="1"/>
    <col min="15" max="15" width="22.42578125" style="28" customWidth="1"/>
    <col min="16" max="16" width="15.5703125" style="28" bestFit="1" customWidth="1"/>
    <col min="17" max="17" width="15.85546875" style="27" customWidth="1"/>
    <col min="18" max="18" width="25.7109375" style="27" bestFit="1" customWidth="1"/>
    <col min="19" max="19" width="13.85546875" style="27" customWidth="1"/>
    <col min="20" max="16384" width="9.140625" style="27"/>
  </cols>
  <sheetData>
    <row r="1" spans="1:17" s="25" customFormat="1" ht="78.75" x14ac:dyDescent="0.25">
      <c r="A1" s="8" t="s">
        <v>7</v>
      </c>
      <c r="B1" s="8" t="s">
        <v>8</v>
      </c>
      <c r="C1" s="8" t="s">
        <v>30</v>
      </c>
      <c r="D1" s="8" t="s">
        <v>9</v>
      </c>
      <c r="E1" s="8" t="s">
        <v>31</v>
      </c>
      <c r="F1" s="8" t="s">
        <v>32</v>
      </c>
      <c r="G1" s="8" t="s">
        <v>28</v>
      </c>
      <c r="H1" s="9" t="s">
        <v>29</v>
      </c>
      <c r="I1" s="10" t="s">
        <v>33</v>
      </c>
      <c r="J1" s="9" t="s">
        <v>34</v>
      </c>
      <c r="K1" s="11" t="s">
        <v>35</v>
      </c>
      <c r="L1" s="11" t="s">
        <v>36</v>
      </c>
      <c r="M1" s="12" t="s">
        <v>37</v>
      </c>
      <c r="N1" s="184" t="s">
        <v>10</v>
      </c>
      <c r="O1" s="184"/>
      <c r="P1" s="9" t="s">
        <v>27</v>
      </c>
      <c r="Q1" s="8" t="s">
        <v>40</v>
      </c>
    </row>
    <row r="2" spans="1:17" s="25" customFormat="1" ht="47.25" x14ac:dyDescent="0.25">
      <c r="A2" s="20"/>
      <c r="B2" s="8"/>
      <c r="C2" s="8"/>
      <c r="D2" s="8"/>
      <c r="E2" s="8"/>
      <c r="F2" s="8"/>
      <c r="G2" s="8"/>
      <c r="H2" s="22"/>
      <c r="I2" s="23"/>
      <c r="J2" s="9"/>
      <c r="K2" s="24"/>
      <c r="L2" s="24"/>
      <c r="M2" s="12"/>
      <c r="N2" s="9" t="s">
        <v>38</v>
      </c>
      <c r="O2" s="9" t="s">
        <v>39</v>
      </c>
      <c r="P2" s="22"/>
      <c r="Q2" s="20"/>
    </row>
    <row r="3" spans="1:17" x14ac:dyDescent="0.25">
      <c r="A3" s="224" t="s">
        <v>41</v>
      </c>
      <c r="B3" s="224"/>
      <c r="C3" s="224"/>
      <c r="D3" s="224"/>
      <c r="E3" s="224"/>
      <c r="F3" s="224"/>
      <c r="G3" s="224"/>
      <c r="H3" s="224"/>
      <c r="I3" s="224"/>
      <c r="J3" s="224"/>
      <c r="K3" s="224"/>
      <c r="L3" s="224"/>
      <c r="M3" s="224"/>
      <c r="N3" s="224"/>
      <c r="O3" s="224"/>
      <c r="P3" s="224"/>
      <c r="Q3" s="224"/>
    </row>
    <row r="4" spans="1:17" x14ac:dyDescent="0.25">
      <c r="A4" s="7"/>
      <c r="B4" s="7"/>
      <c r="C4" s="7"/>
      <c r="D4" s="7"/>
      <c r="E4" s="7"/>
      <c r="F4" s="7"/>
      <c r="G4" s="7"/>
      <c r="H4" s="7"/>
      <c r="I4" s="13"/>
      <c r="J4" s="7"/>
      <c r="K4" s="7"/>
      <c r="L4" s="7"/>
      <c r="M4" s="7"/>
      <c r="N4" s="13"/>
      <c r="O4" s="13"/>
      <c r="P4" s="13"/>
      <c r="Q4" s="7"/>
    </row>
    <row r="5" spans="1:17" ht="110.25" x14ac:dyDescent="0.25">
      <c r="A5" s="2">
        <v>1</v>
      </c>
      <c r="B5" s="2" t="s">
        <v>2</v>
      </c>
      <c r="C5" s="31" t="s">
        <v>551</v>
      </c>
      <c r="D5" s="2" t="s">
        <v>552</v>
      </c>
      <c r="E5" s="2" t="s">
        <v>555</v>
      </c>
      <c r="F5" s="2">
        <v>1</v>
      </c>
      <c r="G5" s="2" t="s">
        <v>4</v>
      </c>
      <c r="H5" s="7" t="s">
        <v>15</v>
      </c>
      <c r="I5" s="1">
        <v>634032</v>
      </c>
      <c r="J5" s="6" t="s">
        <v>26</v>
      </c>
      <c r="K5" s="2" t="s">
        <v>553</v>
      </c>
      <c r="L5" s="16" t="s">
        <v>554</v>
      </c>
      <c r="M5" s="19" t="s">
        <v>833</v>
      </c>
      <c r="N5" s="1"/>
      <c r="O5" s="1"/>
      <c r="P5" s="1"/>
      <c r="Q5" s="7" t="s">
        <v>13</v>
      </c>
    </row>
    <row r="6" spans="1:17" ht="110.25" customHeight="1" x14ac:dyDescent="0.25">
      <c r="A6" s="138">
        <v>2</v>
      </c>
      <c r="B6" s="138" t="s">
        <v>43</v>
      </c>
      <c r="C6" s="197" t="s">
        <v>557</v>
      </c>
      <c r="D6" s="138" t="s">
        <v>552</v>
      </c>
      <c r="E6" s="138" t="s">
        <v>15</v>
      </c>
      <c r="F6" s="138" t="s">
        <v>15</v>
      </c>
      <c r="G6" s="138" t="s">
        <v>4</v>
      </c>
      <c r="H6" s="139" t="s">
        <v>15</v>
      </c>
      <c r="I6" s="136">
        <v>134310</v>
      </c>
      <c r="J6" s="195" t="s">
        <v>26</v>
      </c>
      <c r="K6" s="138" t="s">
        <v>448</v>
      </c>
      <c r="L6" s="194" t="s">
        <v>237</v>
      </c>
      <c r="M6" s="198"/>
      <c r="N6" s="1">
        <v>26862</v>
      </c>
      <c r="O6" s="1" t="s">
        <v>556</v>
      </c>
      <c r="P6" s="136">
        <f>SUM(N6:N10)</f>
        <v>134310</v>
      </c>
      <c r="Q6" s="139" t="s">
        <v>14</v>
      </c>
    </row>
    <row r="7" spans="1:17" x14ac:dyDescent="0.25">
      <c r="A7" s="138"/>
      <c r="B7" s="138"/>
      <c r="C7" s="197"/>
      <c r="D7" s="138"/>
      <c r="E7" s="138"/>
      <c r="F7" s="138"/>
      <c r="G7" s="138"/>
      <c r="H7" s="139"/>
      <c r="I7" s="136"/>
      <c r="J7" s="195"/>
      <c r="K7" s="138"/>
      <c r="L7" s="194"/>
      <c r="M7" s="198"/>
      <c r="N7" s="1">
        <v>26862</v>
      </c>
      <c r="O7" s="1" t="s">
        <v>834</v>
      </c>
      <c r="P7" s="136"/>
      <c r="Q7" s="139"/>
    </row>
    <row r="8" spans="1:17" x14ac:dyDescent="0.25">
      <c r="A8" s="138"/>
      <c r="B8" s="138"/>
      <c r="C8" s="197"/>
      <c r="D8" s="138"/>
      <c r="E8" s="138"/>
      <c r="F8" s="138"/>
      <c r="G8" s="138"/>
      <c r="H8" s="139"/>
      <c r="I8" s="136"/>
      <c r="J8" s="195"/>
      <c r="K8" s="138"/>
      <c r="L8" s="194"/>
      <c r="M8" s="198"/>
      <c r="N8" s="1">
        <v>26862</v>
      </c>
      <c r="O8" s="1" t="s">
        <v>835</v>
      </c>
      <c r="P8" s="136"/>
      <c r="Q8" s="139"/>
    </row>
    <row r="9" spans="1:17" x14ac:dyDescent="0.25">
      <c r="A9" s="138"/>
      <c r="B9" s="138"/>
      <c r="C9" s="197"/>
      <c r="D9" s="138"/>
      <c r="E9" s="138"/>
      <c r="F9" s="138"/>
      <c r="G9" s="138"/>
      <c r="H9" s="139"/>
      <c r="I9" s="136"/>
      <c r="J9" s="195"/>
      <c r="K9" s="138"/>
      <c r="L9" s="194"/>
      <c r="M9" s="198"/>
      <c r="N9" s="1">
        <v>26862</v>
      </c>
      <c r="O9" s="1" t="s">
        <v>836</v>
      </c>
      <c r="P9" s="136"/>
      <c r="Q9" s="139"/>
    </row>
    <row r="10" spans="1:17" x14ac:dyDescent="0.25">
      <c r="A10" s="138"/>
      <c r="B10" s="138"/>
      <c r="C10" s="197"/>
      <c r="D10" s="138"/>
      <c r="E10" s="138"/>
      <c r="F10" s="138"/>
      <c r="G10" s="138"/>
      <c r="H10" s="139"/>
      <c r="I10" s="136"/>
      <c r="J10" s="195"/>
      <c r="K10" s="138"/>
      <c r="L10" s="194"/>
      <c r="M10" s="198"/>
      <c r="N10" s="35">
        <v>26862</v>
      </c>
      <c r="O10" s="35" t="s">
        <v>1277</v>
      </c>
      <c r="P10" s="136"/>
      <c r="Q10" s="139"/>
    </row>
    <row r="11" spans="1:17" ht="110.25" customHeight="1" x14ac:dyDescent="0.25">
      <c r="A11" s="138">
        <v>3</v>
      </c>
      <c r="B11" s="138" t="s">
        <v>43</v>
      </c>
      <c r="C11" s="197" t="s">
        <v>837</v>
      </c>
      <c r="D11" s="138" t="s">
        <v>552</v>
      </c>
      <c r="E11" s="138" t="s">
        <v>15</v>
      </c>
      <c r="F11" s="138" t="s">
        <v>15</v>
      </c>
      <c r="G11" s="138" t="s">
        <v>4</v>
      </c>
      <c r="H11" s="139" t="s">
        <v>15</v>
      </c>
      <c r="I11" s="136">
        <v>107448</v>
      </c>
      <c r="J11" s="195" t="s">
        <v>26</v>
      </c>
      <c r="K11" s="138" t="s">
        <v>838</v>
      </c>
      <c r="L11" s="194" t="s">
        <v>839</v>
      </c>
      <c r="M11" s="198"/>
      <c r="N11" s="35">
        <v>26862</v>
      </c>
      <c r="O11" s="35" t="s">
        <v>1271</v>
      </c>
      <c r="P11" s="201">
        <f>SUM(N11:N12)</f>
        <v>53724</v>
      </c>
      <c r="Q11" s="139" t="s">
        <v>13</v>
      </c>
    </row>
    <row r="12" spans="1:17" x14ac:dyDescent="0.25">
      <c r="A12" s="138"/>
      <c r="B12" s="138"/>
      <c r="C12" s="197"/>
      <c r="D12" s="138"/>
      <c r="E12" s="138"/>
      <c r="F12" s="138"/>
      <c r="G12" s="138"/>
      <c r="H12" s="139"/>
      <c r="I12" s="136"/>
      <c r="J12" s="195"/>
      <c r="K12" s="138"/>
      <c r="L12" s="194"/>
      <c r="M12" s="198"/>
      <c r="N12" s="35">
        <v>26862</v>
      </c>
      <c r="O12" s="35" t="s">
        <v>1272</v>
      </c>
      <c r="P12" s="201"/>
      <c r="Q12" s="139"/>
    </row>
    <row r="13" spans="1:17" ht="110.25" x14ac:dyDescent="0.25">
      <c r="A13" s="36">
        <v>4</v>
      </c>
      <c r="B13" s="36" t="s">
        <v>43</v>
      </c>
      <c r="C13" s="37" t="s">
        <v>1273</v>
      </c>
      <c r="D13" s="36" t="s">
        <v>1274</v>
      </c>
      <c r="E13" s="36" t="s">
        <v>15</v>
      </c>
      <c r="F13" s="38" t="s">
        <v>15</v>
      </c>
      <c r="G13" s="36" t="s">
        <v>4</v>
      </c>
      <c r="H13" s="38" t="s">
        <v>15</v>
      </c>
      <c r="I13" s="39">
        <v>214896</v>
      </c>
      <c r="J13" s="40" t="s">
        <v>26</v>
      </c>
      <c r="K13" s="35" t="s">
        <v>1276</v>
      </c>
      <c r="L13" s="41" t="s">
        <v>1275</v>
      </c>
      <c r="M13" s="42"/>
      <c r="N13" s="35"/>
      <c r="O13" s="35"/>
      <c r="P13" s="35">
        <f>N13</f>
        <v>0</v>
      </c>
      <c r="Q13" s="38" t="s">
        <v>13</v>
      </c>
    </row>
    <row r="14" spans="1:17" ht="47.25" customHeight="1" x14ac:dyDescent="0.25">
      <c r="A14" s="139">
        <v>5</v>
      </c>
      <c r="B14" s="138" t="s">
        <v>0</v>
      </c>
      <c r="C14" s="139" t="s">
        <v>236</v>
      </c>
      <c r="D14" s="138" t="s">
        <v>235</v>
      </c>
      <c r="E14" s="138" t="s">
        <v>24</v>
      </c>
      <c r="F14" s="138">
        <v>1</v>
      </c>
      <c r="G14" s="138" t="s">
        <v>5</v>
      </c>
      <c r="H14" s="138" t="s">
        <v>15</v>
      </c>
      <c r="I14" s="136">
        <v>47600</v>
      </c>
      <c r="J14" s="195" t="s">
        <v>26</v>
      </c>
      <c r="K14" s="194" t="s">
        <v>234</v>
      </c>
      <c r="L14" s="194" t="s">
        <v>237</v>
      </c>
      <c r="M14" s="198" t="s">
        <v>559</v>
      </c>
      <c r="N14" s="18">
        <v>2473.62</v>
      </c>
      <c r="O14" s="1" t="s">
        <v>238</v>
      </c>
      <c r="P14" s="136">
        <f>SUM(N14:N15)</f>
        <v>26273.62</v>
      </c>
      <c r="Q14" s="192" t="s">
        <v>13</v>
      </c>
    </row>
    <row r="15" spans="1:17" x14ac:dyDescent="0.25">
      <c r="A15" s="139"/>
      <c r="B15" s="138"/>
      <c r="C15" s="139"/>
      <c r="D15" s="138"/>
      <c r="E15" s="138"/>
      <c r="F15" s="138"/>
      <c r="G15" s="138"/>
      <c r="H15" s="138"/>
      <c r="I15" s="136"/>
      <c r="J15" s="195"/>
      <c r="K15" s="194"/>
      <c r="L15" s="194"/>
      <c r="M15" s="198"/>
      <c r="N15" s="18">
        <v>23800</v>
      </c>
      <c r="O15" s="1" t="s">
        <v>558</v>
      </c>
      <c r="P15" s="136"/>
      <c r="Q15" s="192"/>
    </row>
    <row r="16" spans="1:17" ht="63" x14ac:dyDescent="0.25">
      <c r="A16" s="139"/>
      <c r="B16" s="138"/>
      <c r="C16" s="139"/>
      <c r="D16" s="138"/>
      <c r="E16" s="138"/>
      <c r="F16" s="138"/>
      <c r="G16" s="138"/>
      <c r="H16" s="138"/>
      <c r="I16" s="136"/>
      <c r="J16" s="195"/>
      <c r="K16" s="194"/>
      <c r="L16" s="194"/>
      <c r="M16" s="19" t="s">
        <v>840</v>
      </c>
      <c r="N16" s="18"/>
      <c r="O16" s="1"/>
      <c r="P16" s="136"/>
      <c r="Q16" s="192"/>
    </row>
    <row r="17" spans="1:18" ht="63" x14ac:dyDescent="0.25">
      <c r="A17" s="139"/>
      <c r="B17" s="138"/>
      <c r="C17" s="139"/>
      <c r="D17" s="138"/>
      <c r="E17" s="138"/>
      <c r="F17" s="138"/>
      <c r="G17" s="138"/>
      <c r="H17" s="138"/>
      <c r="I17" s="136"/>
      <c r="J17" s="195"/>
      <c r="K17" s="194"/>
      <c r="L17" s="194"/>
      <c r="M17" s="19" t="s">
        <v>1278</v>
      </c>
      <c r="N17" s="18"/>
      <c r="O17" s="1"/>
      <c r="P17" s="136"/>
      <c r="Q17" s="192"/>
    </row>
    <row r="18" spans="1:18" ht="47.25" customHeight="1" x14ac:dyDescent="0.25">
      <c r="A18" s="139">
        <v>6</v>
      </c>
      <c r="B18" s="138" t="s">
        <v>0</v>
      </c>
      <c r="C18" s="139" t="s">
        <v>423</v>
      </c>
      <c r="D18" s="138" t="s">
        <v>422</v>
      </c>
      <c r="E18" s="138" t="s">
        <v>24</v>
      </c>
      <c r="F18" s="138">
        <v>1</v>
      </c>
      <c r="G18" s="138" t="s">
        <v>239</v>
      </c>
      <c r="H18" s="139" t="s">
        <v>15</v>
      </c>
      <c r="I18" s="136">
        <v>187353.60000000001</v>
      </c>
      <c r="J18" s="195" t="s">
        <v>26</v>
      </c>
      <c r="K18" s="138" t="s">
        <v>421</v>
      </c>
      <c r="L18" s="194" t="s">
        <v>237</v>
      </c>
      <c r="M18" s="198" t="s">
        <v>562</v>
      </c>
      <c r="N18" s="18">
        <v>23419.200000000001</v>
      </c>
      <c r="O18" s="1" t="s">
        <v>424</v>
      </c>
      <c r="P18" s="136">
        <f>SUM(N18:N27)</f>
        <v>236947.19999999995</v>
      </c>
      <c r="Q18" s="192" t="s">
        <v>13</v>
      </c>
    </row>
    <row r="19" spans="1:18" x14ac:dyDescent="0.25">
      <c r="A19" s="139"/>
      <c r="B19" s="138"/>
      <c r="C19" s="139"/>
      <c r="D19" s="138"/>
      <c r="E19" s="138"/>
      <c r="F19" s="138"/>
      <c r="G19" s="138"/>
      <c r="H19" s="139"/>
      <c r="I19" s="136"/>
      <c r="J19" s="195"/>
      <c r="K19" s="138"/>
      <c r="L19" s="194"/>
      <c r="M19" s="198"/>
      <c r="N19" s="18">
        <v>23419.200000000001</v>
      </c>
      <c r="O19" s="1" t="s">
        <v>560</v>
      </c>
      <c r="P19" s="136"/>
      <c r="Q19" s="192"/>
    </row>
    <row r="20" spans="1:18" x14ac:dyDescent="0.25">
      <c r="A20" s="139"/>
      <c r="B20" s="138"/>
      <c r="C20" s="139"/>
      <c r="D20" s="138"/>
      <c r="E20" s="138"/>
      <c r="F20" s="138"/>
      <c r="G20" s="138"/>
      <c r="H20" s="139"/>
      <c r="I20" s="136"/>
      <c r="J20" s="195"/>
      <c r="K20" s="138"/>
      <c r="L20" s="194"/>
      <c r="M20" s="198"/>
      <c r="N20" s="18">
        <v>23419.200000000001</v>
      </c>
      <c r="O20" s="1" t="s">
        <v>561</v>
      </c>
      <c r="P20" s="136"/>
      <c r="Q20" s="192"/>
    </row>
    <row r="21" spans="1:18" x14ac:dyDescent="0.25">
      <c r="A21" s="139"/>
      <c r="B21" s="138"/>
      <c r="C21" s="139"/>
      <c r="D21" s="138"/>
      <c r="E21" s="138"/>
      <c r="F21" s="138"/>
      <c r="G21" s="138"/>
      <c r="H21" s="139"/>
      <c r="I21" s="136"/>
      <c r="J21" s="195"/>
      <c r="K21" s="138"/>
      <c r="L21" s="194"/>
      <c r="M21" s="198"/>
      <c r="N21" s="18">
        <v>23812.799999999999</v>
      </c>
      <c r="O21" s="1" t="s">
        <v>563</v>
      </c>
      <c r="P21" s="136"/>
      <c r="Q21" s="192"/>
    </row>
    <row r="22" spans="1:18" ht="78.75" customHeight="1" x14ac:dyDescent="0.25">
      <c r="A22" s="139"/>
      <c r="B22" s="138"/>
      <c r="C22" s="139"/>
      <c r="D22" s="138"/>
      <c r="E22" s="138"/>
      <c r="F22" s="138"/>
      <c r="G22" s="138"/>
      <c r="H22" s="139"/>
      <c r="I22" s="136"/>
      <c r="J22" s="195"/>
      <c r="K22" s="138"/>
      <c r="L22" s="194"/>
      <c r="M22" s="198"/>
      <c r="N22" s="18">
        <v>23812.799999999999</v>
      </c>
      <c r="O22" s="1" t="s">
        <v>842</v>
      </c>
      <c r="P22" s="136"/>
      <c r="Q22" s="192"/>
    </row>
    <row r="23" spans="1:18" x14ac:dyDescent="0.25">
      <c r="A23" s="139"/>
      <c r="B23" s="138"/>
      <c r="C23" s="139"/>
      <c r="D23" s="138"/>
      <c r="E23" s="138"/>
      <c r="F23" s="138"/>
      <c r="G23" s="138"/>
      <c r="H23" s="139"/>
      <c r="I23" s="136"/>
      <c r="J23" s="195"/>
      <c r="K23" s="138"/>
      <c r="L23" s="194"/>
      <c r="M23" s="198"/>
      <c r="N23" s="18">
        <v>23812.799999999999</v>
      </c>
      <c r="O23" s="1" t="s">
        <v>843</v>
      </c>
      <c r="P23" s="136"/>
      <c r="Q23" s="192"/>
    </row>
    <row r="24" spans="1:18" x14ac:dyDescent="0.25">
      <c r="A24" s="139"/>
      <c r="B24" s="138"/>
      <c r="C24" s="139"/>
      <c r="D24" s="138"/>
      <c r="E24" s="138"/>
      <c r="F24" s="138"/>
      <c r="G24" s="138"/>
      <c r="H24" s="139"/>
      <c r="I24" s="136"/>
      <c r="J24" s="195"/>
      <c r="K24" s="138"/>
      <c r="L24" s="194"/>
      <c r="M24" s="198"/>
      <c r="N24" s="43">
        <v>23812.799999999999</v>
      </c>
      <c r="O24" s="35" t="s">
        <v>1279</v>
      </c>
      <c r="P24" s="136"/>
      <c r="Q24" s="192"/>
    </row>
    <row r="25" spans="1:18" x14ac:dyDescent="0.25">
      <c r="A25" s="139"/>
      <c r="B25" s="138"/>
      <c r="C25" s="139"/>
      <c r="D25" s="138"/>
      <c r="E25" s="138"/>
      <c r="F25" s="138"/>
      <c r="G25" s="138"/>
      <c r="H25" s="139"/>
      <c r="I25" s="136"/>
      <c r="J25" s="195"/>
      <c r="K25" s="138"/>
      <c r="L25" s="194"/>
      <c r="M25" s="198"/>
      <c r="N25" s="43">
        <v>23812.799999999999</v>
      </c>
      <c r="O25" s="35" t="s">
        <v>1279</v>
      </c>
      <c r="P25" s="136"/>
      <c r="Q25" s="192"/>
    </row>
    <row r="26" spans="1:18" ht="78.75" customHeight="1" x14ac:dyDescent="0.25">
      <c r="A26" s="139"/>
      <c r="B26" s="138"/>
      <c r="C26" s="139"/>
      <c r="D26" s="138"/>
      <c r="E26" s="138"/>
      <c r="F26" s="138"/>
      <c r="G26" s="138"/>
      <c r="H26" s="139"/>
      <c r="I26" s="136"/>
      <c r="J26" s="195"/>
      <c r="K26" s="138"/>
      <c r="L26" s="194"/>
      <c r="M26" s="193" t="s">
        <v>841</v>
      </c>
      <c r="N26" s="43">
        <v>23812.799999999999</v>
      </c>
      <c r="O26" s="35" t="s">
        <v>1280</v>
      </c>
      <c r="P26" s="136"/>
      <c r="Q26" s="192"/>
    </row>
    <row r="27" spans="1:18" x14ac:dyDescent="0.25">
      <c r="A27" s="139"/>
      <c r="B27" s="138"/>
      <c r="C27" s="139"/>
      <c r="D27" s="138"/>
      <c r="E27" s="138"/>
      <c r="F27" s="138"/>
      <c r="G27" s="138"/>
      <c r="H27" s="139"/>
      <c r="I27" s="136"/>
      <c r="J27" s="195"/>
      <c r="K27" s="138"/>
      <c r="L27" s="194"/>
      <c r="M27" s="193"/>
      <c r="N27" s="43">
        <v>23812.799999999999</v>
      </c>
      <c r="O27" s="35" t="s">
        <v>1281</v>
      </c>
      <c r="P27" s="136"/>
      <c r="Q27" s="192"/>
    </row>
    <row r="28" spans="1:18" ht="126" customHeight="1" x14ac:dyDescent="0.25">
      <c r="A28" s="139">
        <v>7</v>
      </c>
      <c r="B28" s="138" t="s">
        <v>0</v>
      </c>
      <c r="C28" s="139" t="s">
        <v>427</v>
      </c>
      <c r="D28" s="138" t="s">
        <v>426</v>
      </c>
      <c r="E28" s="138" t="s">
        <v>293</v>
      </c>
      <c r="F28" s="138">
        <v>3</v>
      </c>
      <c r="G28" s="138" t="s">
        <v>292</v>
      </c>
      <c r="H28" s="139" t="s">
        <v>15</v>
      </c>
      <c r="I28" s="136">
        <v>1049302.01</v>
      </c>
      <c r="J28" s="195" t="s">
        <v>26</v>
      </c>
      <c r="K28" s="138" t="s">
        <v>425</v>
      </c>
      <c r="L28" s="199" t="s">
        <v>237</v>
      </c>
      <c r="M28" s="138" t="s">
        <v>567</v>
      </c>
      <c r="N28" s="1">
        <v>595</v>
      </c>
      <c r="O28" s="1" t="s">
        <v>428</v>
      </c>
      <c r="P28" s="136">
        <f>SUM(N28:N78)</f>
        <v>1179093.4199999997</v>
      </c>
      <c r="Q28" s="192" t="s">
        <v>13</v>
      </c>
    </row>
    <row r="29" spans="1:18" x14ac:dyDescent="0.25">
      <c r="A29" s="139"/>
      <c r="B29" s="138"/>
      <c r="C29" s="139"/>
      <c r="D29" s="138"/>
      <c r="E29" s="138"/>
      <c r="F29" s="138"/>
      <c r="G29" s="138"/>
      <c r="H29" s="139"/>
      <c r="I29" s="136"/>
      <c r="J29" s="195"/>
      <c r="K29" s="138"/>
      <c r="L29" s="199"/>
      <c r="M29" s="138"/>
      <c r="N29" s="1">
        <v>2188.56</v>
      </c>
      <c r="O29" s="1" t="s">
        <v>429</v>
      </c>
      <c r="P29" s="136"/>
      <c r="Q29" s="192"/>
    </row>
    <row r="30" spans="1:18" x14ac:dyDescent="0.25">
      <c r="A30" s="139"/>
      <c r="B30" s="138"/>
      <c r="C30" s="139"/>
      <c r="D30" s="138"/>
      <c r="E30" s="138"/>
      <c r="F30" s="138"/>
      <c r="G30" s="138"/>
      <c r="H30" s="139"/>
      <c r="I30" s="136"/>
      <c r="J30" s="195"/>
      <c r="K30" s="138"/>
      <c r="L30" s="199"/>
      <c r="M30" s="138"/>
      <c r="N30" s="1">
        <v>71057.279999999999</v>
      </c>
      <c r="O30" s="1" t="s">
        <v>430</v>
      </c>
      <c r="P30" s="136"/>
      <c r="Q30" s="192"/>
    </row>
    <row r="31" spans="1:18" x14ac:dyDescent="0.25">
      <c r="A31" s="139"/>
      <c r="B31" s="138"/>
      <c r="C31" s="139"/>
      <c r="D31" s="138"/>
      <c r="E31" s="138"/>
      <c r="F31" s="138"/>
      <c r="G31" s="138"/>
      <c r="H31" s="139"/>
      <c r="I31" s="136"/>
      <c r="J31" s="195"/>
      <c r="K31" s="138"/>
      <c r="L31" s="199"/>
      <c r="M31" s="138"/>
      <c r="N31" s="1">
        <v>27488.26</v>
      </c>
      <c r="O31" s="1" t="s">
        <v>565</v>
      </c>
      <c r="P31" s="136"/>
      <c r="Q31" s="192"/>
      <c r="R31" s="196"/>
    </row>
    <row r="32" spans="1:18" x14ac:dyDescent="0.25">
      <c r="A32" s="139"/>
      <c r="B32" s="138"/>
      <c r="C32" s="139"/>
      <c r="D32" s="138"/>
      <c r="E32" s="138"/>
      <c r="F32" s="138"/>
      <c r="G32" s="138"/>
      <c r="H32" s="139"/>
      <c r="I32" s="136"/>
      <c r="J32" s="195"/>
      <c r="K32" s="138"/>
      <c r="L32" s="199"/>
      <c r="M32" s="138"/>
      <c r="N32" s="1">
        <v>5851.82</v>
      </c>
      <c r="O32" s="1" t="s">
        <v>564</v>
      </c>
      <c r="P32" s="136"/>
      <c r="Q32" s="192"/>
      <c r="R32" s="196"/>
    </row>
    <row r="33" spans="1:18" x14ac:dyDescent="0.25">
      <c r="A33" s="139"/>
      <c r="B33" s="138"/>
      <c r="C33" s="139"/>
      <c r="D33" s="138"/>
      <c r="E33" s="138"/>
      <c r="F33" s="138"/>
      <c r="G33" s="138"/>
      <c r="H33" s="139"/>
      <c r="I33" s="136"/>
      <c r="J33" s="195"/>
      <c r="K33" s="138"/>
      <c r="L33" s="199"/>
      <c r="M33" s="138"/>
      <c r="N33" s="1">
        <v>595</v>
      </c>
      <c r="O33" s="1" t="s">
        <v>566</v>
      </c>
      <c r="P33" s="136"/>
      <c r="Q33" s="192"/>
    </row>
    <row r="34" spans="1:18" x14ac:dyDescent="0.25">
      <c r="A34" s="139"/>
      <c r="B34" s="138"/>
      <c r="C34" s="139"/>
      <c r="D34" s="138"/>
      <c r="E34" s="138"/>
      <c r="F34" s="138"/>
      <c r="G34" s="138"/>
      <c r="H34" s="139"/>
      <c r="I34" s="136"/>
      <c r="J34" s="195"/>
      <c r="K34" s="138"/>
      <c r="L34" s="199"/>
      <c r="M34" s="138"/>
      <c r="N34" s="1">
        <v>2626.28</v>
      </c>
      <c r="O34" s="1" t="s">
        <v>568</v>
      </c>
      <c r="P34" s="136"/>
      <c r="Q34" s="192"/>
      <c r="R34" s="196"/>
    </row>
    <row r="35" spans="1:18" x14ac:dyDescent="0.25">
      <c r="A35" s="139"/>
      <c r="B35" s="138"/>
      <c r="C35" s="139"/>
      <c r="D35" s="138"/>
      <c r="E35" s="138"/>
      <c r="F35" s="138"/>
      <c r="G35" s="138"/>
      <c r="H35" s="139"/>
      <c r="I35" s="136"/>
      <c r="J35" s="195"/>
      <c r="K35" s="138"/>
      <c r="L35" s="199"/>
      <c r="M35" s="138"/>
      <c r="N35" s="1">
        <v>30777.74</v>
      </c>
      <c r="O35" s="1" t="s">
        <v>569</v>
      </c>
      <c r="P35" s="136"/>
      <c r="Q35" s="192"/>
      <c r="R35" s="196"/>
    </row>
    <row r="36" spans="1:18" x14ac:dyDescent="0.25">
      <c r="A36" s="139"/>
      <c r="B36" s="138"/>
      <c r="C36" s="139"/>
      <c r="D36" s="138"/>
      <c r="E36" s="138"/>
      <c r="F36" s="138"/>
      <c r="G36" s="138"/>
      <c r="H36" s="139"/>
      <c r="I36" s="136"/>
      <c r="J36" s="195"/>
      <c r="K36" s="138"/>
      <c r="L36" s="199"/>
      <c r="M36" s="138"/>
      <c r="N36" s="1">
        <v>9230.34</v>
      </c>
      <c r="O36" s="1" t="s">
        <v>570</v>
      </c>
      <c r="P36" s="136"/>
      <c r="Q36" s="192"/>
      <c r="R36" s="196"/>
    </row>
    <row r="37" spans="1:18" x14ac:dyDescent="0.25">
      <c r="A37" s="139"/>
      <c r="B37" s="138"/>
      <c r="C37" s="139"/>
      <c r="D37" s="138"/>
      <c r="E37" s="138"/>
      <c r="F37" s="138"/>
      <c r="G37" s="138"/>
      <c r="H37" s="139"/>
      <c r="I37" s="136"/>
      <c r="J37" s="195"/>
      <c r="K37" s="138"/>
      <c r="L37" s="199"/>
      <c r="M37" s="138"/>
      <c r="N37" s="1">
        <v>85268.72</v>
      </c>
      <c r="O37" s="1" t="s">
        <v>566</v>
      </c>
      <c r="P37" s="136"/>
      <c r="Q37" s="192"/>
    </row>
    <row r="38" spans="1:18" x14ac:dyDescent="0.25">
      <c r="A38" s="139"/>
      <c r="B38" s="138"/>
      <c r="C38" s="139"/>
      <c r="D38" s="138"/>
      <c r="E38" s="138"/>
      <c r="F38" s="138"/>
      <c r="G38" s="138"/>
      <c r="H38" s="139"/>
      <c r="I38" s="136"/>
      <c r="J38" s="195"/>
      <c r="K38" s="138"/>
      <c r="L38" s="199"/>
      <c r="M38" s="138"/>
      <c r="N38" s="1">
        <v>2626.28</v>
      </c>
      <c r="O38" s="1" t="s">
        <v>571</v>
      </c>
      <c r="P38" s="136"/>
      <c r="Q38" s="192"/>
      <c r="R38" s="196"/>
    </row>
    <row r="39" spans="1:18" x14ac:dyDescent="0.25">
      <c r="A39" s="139"/>
      <c r="B39" s="138"/>
      <c r="C39" s="139"/>
      <c r="D39" s="138"/>
      <c r="E39" s="138"/>
      <c r="F39" s="138"/>
      <c r="G39" s="138"/>
      <c r="H39" s="139"/>
      <c r="I39" s="136"/>
      <c r="J39" s="195"/>
      <c r="K39" s="138"/>
      <c r="L39" s="199"/>
      <c r="M39" s="138"/>
      <c r="N39" s="1">
        <v>9230.34</v>
      </c>
      <c r="O39" s="1" t="s">
        <v>572</v>
      </c>
      <c r="P39" s="136"/>
      <c r="Q39" s="192"/>
      <c r="R39" s="196"/>
    </row>
    <row r="40" spans="1:18" x14ac:dyDescent="0.25">
      <c r="A40" s="139"/>
      <c r="B40" s="138"/>
      <c r="C40" s="139"/>
      <c r="D40" s="138"/>
      <c r="E40" s="138"/>
      <c r="F40" s="138"/>
      <c r="G40" s="138"/>
      <c r="H40" s="139"/>
      <c r="I40" s="136"/>
      <c r="J40" s="195"/>
      <c r="K40" s="138"/>
      <c r="L40" s="199"/>
      <c r="M40" s="138"/>
      <c r="N40" s="1">
        <v>30777.74</v>
      </c>
      <c r="O40" s="1" t="s">
        <v>573</v>
      </c>
      <c r="P40" s="136"/>
      <c r="Q40" s="192"/>
      <c r="R40" s="196"/>
    </row>
    <row r="41" spans="1:18" x14ac:dyDescent="0.25">
      <c r="A41" s="139"/>
      <c r="B41" s="138"/>
      <c r="C41" s="139"/>
      <c r="D41" s="138"/>
      <c r="E41" s="138"/>
      <c r="F41" s="138"/>
      <c r="G41" s="138"/>
      <c r="H41" s="139"/>
      <c r="I41" s="136"/>
      <c r="J41" s="195"/>
      <c r="K41" s="138"/>
      <c r="L41" s="199"/>
      <c r="M41" s="138"/>
      <c r="N41" s="1">
        <v>85268.72</v>
      </c>
      <c r="O41" s="1" t="s">
        <v>574</v>
      </c>
      <c r="P41" s="136"/>
      <c r="Q41" s="192"/>
    </row>
    <row r="42" spans="1:18" x14ac:dyDescent="0.25">
      <c r="A42" s="139"/>
      <c r="B42" s="138"/>
      <c r="C42" s="139"/>
      <c r="D42" s="138"/>
      <c r="E42" s="138"/>
      <c r="F42" s="138"/>
      <c r="G42" s="138"/>
      <c r="H42" s="139"/>
      <c r="I42" s="136"/>
      <c r="J42" s="195"/>
      <c r="K42" s="138"/>
      <c r="L42" s="199"/>
      <c r="M42" s="138"/>
      <c r="N42" s="1">
        <v>595</v>
      </c>
      <c r="O42" s="1" t="s">
        <v>575</v>
      </c>
      <c r="P42" s="136"/>
      <c r="Q42" s="192"/>
    </row>
    <row r="43" spans="1:18" x14ac:dyDescent="0.25">
      <c r="A43" s="139"/>
      <c r="B43" s="138"/>
      <c r="C43" s="139"/>
      <c r="D43" s="138"/>
      <c r="E43" s="138"/>
      <c r="F43" s="138"/>
      <c r="G43" s="138"/>
      <c r="H43" s="139"/>
      <c r="I43" s="136"/>
      <c r="J43" s="195"/>
      <c r="K43" s="138"/>
      <c r="L43" s="199"/>
      <c r="M43" s="138"/>
      <c r="N43" s="1">
        <v>2890.08</v>
      </c>
      <c r="O43" s="1" t="s">
        <v>576</v>
      </c>
      <c r="P43" s="136"/>
      <c r="Q43" s="192"/>
    </row>
    <row r="44" spans="1:18" x14ac:dyDescent="0.25">
      <c r="A44" s="139"/>
      <c r="B44" s="138"/>
      <c r="C44" s="139"/>
      <c r="D44" s="138"/>
      <c r="E44" s="138"/>
      <c r="F44" s="138"/>
      <c r="G44" s="138"/>
      <c r="H44" s="139"/>
      <c r="I44" s="136"/>
      <c r="J44" s="195"/>
      <c r="K44" s="138"/>
      <c r="L44" s="199"/>
      <c r="M44" s="138"/>
      <c r="N44" s="1">
        <v>89.01</v>
      </c>
      <c r="O44" s="1" t="s">
        <v>577</v>
      </c>
      <c r="P44" s="136"/>
      <c r="Q44" s="192"/>
      <c r="R44" s="196"/>
    </row>
    <row r="45" spans="1:18" x14ac:dyDescent="0.25">
      <c r="A45" s="139"/>
      <c r="B45" s="138"/>
      <c r="C45" s="139"/>
      <c r="D45" s="138"/>
      <c r="E45" s="138"/>
      <c r="F45" s="138"/>
      <c r="G45" s="138"/>
      <c r="H45" s="139"/>
      <c r="I45" s="136"/>
      <c r="J45" s="195"/>
      <c r="K45" s="138"/>
      <c r="L45" s="199"/>
      <c r="M45" s="138"/>
      <c r="N45" s="1">
        <v>312.85000000000002</v>
      </c>
      <c r="O45" s="1" t="s">
        <v>578</v>
      </c>
      <c r="P45" s="136"/>
      <c r="Q45" s="192"/>
      <c r="R45" s="196"/>
    </row>
    <row r="46" spans="1:18" x14ac:dyDescent="0.25">
      <c r="A46" s="139"/>
      <c r="B46" s="138"/>
      <c r="C46" s="139"/>
      <c r="D46" s="138"/>
      <c r="E46" s="138"/>
      <c r="F46" s="138"/>
      <c r="G46" s="138"/>
      <c r="H46" s="139"/>
      <c r="I46" s="136"/>
      <c r="J46" s="195"/>
      <c r="K46" s="138"/>
      <c r="L46" s="199"/>
      <c r="M46" s="138"/>
      <c r="N46" s="1">
        <v>1043.18</v>
      </c>
      <c r="O46" s="1" t="s">
        <v>579</v>
      </c>
      <c r="P46" s="136"/>
      <c r="Q46" s="192"/>
      <c r="R46" s="196"/>
    </row>
    <row r="47" spans="1:18" x14ac:dyDescent="0.25">
      <c r="A47" s="139"/>
      <c r="B47" s="138"/>
      <c r="C47" s="139"/>
      <c r="D47" s="138"/>
      <c r="E47" s="138"/>
      <c r="F47" s="138"/>
      <c r="G47" s="138"/>
      <c r="H47" s="139"/>
      <c r="I47" s="136"/>
      <c r="J47" s="195"/>
      <c r="K47" s="138"/>
      <c r="L47" s="199"/>
      <c r="M47" s="138"/>
      <c r="N47" s="1">
        <v>605</v>
      </c>
      <c r="O47" s="1" t="s">
        <v>580</v>
      </c>
      <c r="P47" s="136"/>
      <c r="Q47" s="192"/>
    </row>
    <row r="48" spans="1:18" x14ac:dyDescent="0.25">
      <c r="A48" s="139"/>
      <c r="B48" s="138"/>
      <c r="C48" s="139"/>
      <c r="D48" s="138"/>
      <c r="E48" s="138"/>
      <c r="F48" s="138"/>
      <c r="G48" s="138"/>
      <c r="H48" s="139"/>
      <c r="I48" s="136"/>
      <c r="J48" s="195"/>
      <c r="K48" s="138"/>
      <c r="L48" s="199"/>
      <c r="M48" s="138"/>
      <c r="N48" s="1">
        <v>89591.88</v>
      </c>
      <c r="O48" s="1" t="s">
        <v>581</v>
      </c>
      <c r="P48" s="136"/>
      <c r="Q48" s="192"/>
    </row>
    <row r="49" spans="1:18" x14ac:dyDescent="0.25">
      <c r="A49" s="139"/>
      <c r="B49" s="138"/>
      <c r="C49" s="139"/>
      <c r="D49" s="138"/>
      <c r="E49" s="138"/>
      <c r="F49" s="138"/>
      <c r="G49" s="138"/>
      <c r="H49" s="139"/>
      <c r="I49" s="136"/>
      <c r="J49" s="195"/>
      <c r="K49" s="138"/>
      <c r="L49" s="199"/>
      <c r="M49" s="138"/>
      <c r="N49" s="1">
        <v>2759.43</v>
      </c>
      <c r="O49" s="1" t="s">
        <v>582</v>
      </c>
      <c r="P49" s="136"/>
      <c r="Q49" s="192"/>
    </row>
    <row r="50" spans="1:18" ht="94.5" customHeight="1" x14ac:dyDescent="0.25">
      <c r="A50" s="139"/>
      <c r="B50" s="138"/>
      <c r="C50" s="139"/>
      <c r="D50" s="138"/>
      <c r="E50" s="138"/>
      <c r="F50" s="138"/>
      <c r="G50" s="138"/>
      <c r="H50" s="139"/>
      <c r="I50" s="136"/>
      <c r="J50" s="195"/>
      <c r="K50" s="138"/>
      <c r="L50" s="199"/>
      <c r="M50" s="193" t="s">
        <v>844</v>
      </c>
      <c r="N50" s="18">
        <v>32338.19</v>
      </c>
      <c r="O50" s="34" t="s">
        <v>858</v>
      </c>
      <c r="P50" s="136"/>
      <c r="Q50" s="192"/>
      <c r="R50" s="196"/>
    </row>
    <row r="51" spans="1:18" x14ac:dyDescent="0.25">
      <c r="A51" s="139"/>
      <c r="B51" s="138"/>
      <c r="C51" s="139"/>
      <c r="D51" s="138"/>
      <c r="E51" s="138"/>
      <c r="F51" s="138"/>
      <c r="G51" s="138"/>
      <c r="H51" s="139"/>
      <c r="I51" s="136"/>
      <c r="J51" s="195"/>
      <c r="K51" s="138"/>
      <c r="L51" s="199"/>
      <c r="M51" s="193"/>
      <c r="N51" s="18">
        <v>9698.32</v>
      </c>
      <c r="O51" s="34" t="s">
        <v>849</v>
      </c>
      <c r="P51" s="136"/>
      <c r="Q51" s="192"/>
      <c r="R51" s="196"/>
    </row>
    <row r="52" spans="1:18" x14ac:dyDescent="0.25">
      <c r="A52" s="139"/>
      <c r="B52" s="138"/>
      <c r="C52" s="139"/>
      <c r="D52" s="138"/>
      <c r="E52" s="138"/>
      <c r="F52" s="138"/>
      <c r="G52" s="138"/>
      <c r="H52" s="139"/>
      <c r="I52" s="136"/>
      <c r="J52" s="195"/>
      <c r="K52" s="138"/>
      <c r="L52" s="199"/>
      <c r="M52" s="193"/>
      <c r="N52" s="18">
        <v>605</v>
      </c>
      <c r="O52" s="34" t="s">
        <v>845</v>
      </c>
      <c r="P52" s="136"/>
      <c r="Q52" s="192"/>
    </row>
    <row r="53" spans="1:18" x14ac:dyDescent="0.25">
      <c r="A53" s="139"/>
      <c r="B53" s="138"/>
      <c r="C53" s="139"/>
      <c r="D53" s="138"/>
      <c r="E53" s="138"/>
      <c r="F53" s="138"/>
      <c r="G53" s="138"/>
      <c r="H53" s="139"/>
      <c r="I53" s="136"/>
      <c r="J53" s="195"/>
      <c r="K53" s="138"/>
      <c r="L53" s="199"/>
      <c r="M53" s="193"/>
      <c r="N53" s="18">
        <v>86701.84</v>
      </c>
      <c r="O53" s="34" t="s">
        <v>846</v>
      </c>
      <c r="P53" s="136"/>
      <c r="Q53" s="192"/>
    </row>
    <row r="54" spans="1:18" x14ac:dyDescent="0.25">
      <c r="A54" s="139"/>
      <c r="B54" s="138"/>
      <c r="C54" s="139"/>
      <c r="D54" s="138"/>
      <c r="E54" s="138"/>
      <c r="F54" s="138"/>
      <c r="G54" s="138"/>
      <c r="H54" s="139"/>
      <c r="I54" s="136"/>
      <c r="J54" s="195"/>
      <c r="K54" s="138"/>
      <c r="L54" s="199"/>
      <c r="M54" s="193"/>
      <c r="N54" s="18">
        <v>2670.42</v>
      </c>
      <c r="O54" s="34" t="s">
        <v>847</v>
      </c>
      <c r="P54" s="136"/>
      <c r="Q54" s="192"/>
      <c r="R54" s="196"/>
    </row>
    <row r="55" spans="1:18" x14ac:dyDescent="0.25">
      <c r="A55" s="139"/>
      <c r="B55" s="138"/>
      <c r="C55" s="139"/>
      <c r="D55" s="138"/>
      <c r="E55" s="138"/>
      <c r="F55" s="138"/>
      <c r="G55" s="138"/>
      <c r="H55" s="139"/>
      <c r="I55" s="136"/>
      <c r="J55" s="195"/>
      <c r="K55" s="138"/>
      <c r="L55" s="199"/>
      <c r="M55" s="193"/>
      <c r="N55" s="7">
        <v>31295.03</v>
      </c>
      <c r="O55" s="7" t="s">
        <v>848</v>
      </c>
      <c r="P55" s="136"/>
      <c r="Q55" s="192"/>
      <c r="R55" s="196"/>
    </row>
    <row r="56" spans="1:18" x14ac:dyDescent="0.25">
      <c r="A56" s="139"/>
      <c r="B56" s="138"/>
      <c r="C56" s="139"/>
      <c r="D56" s="138"/>
      <c r="E56" s="138"/>
      <c r="F56" s="138"/>
      <c r="G56" s="138"/>
      <c r="H56" s="139"/>
      <c r="I56" s="136"/>
      <c r="J56" s="195"/>
      <c r="K56" s="138"/>
      <c r="L56" s="199"/>
      <c r="M56" s="193"/>
      <c r="N56" s="7">
        <v>9385.4699999999993</v>
      </c>
      <c r="O56" s="7" t="s">
        <v>849</v>
      </c>
      <c r="P56" s="136"/>
      <c r="Q56" s="192"/>
      <c r="R56" s="196"/>
    </row>
    <row r="57" spans="1:18" x14ac:dyDescent="0.25">
      <c r="A57" s="139"/>
      <c r="B57" s="138"/>
      <c r="C57" s="139"/>
      <c r="D57" s="138"/>
      <c r="E57" s="138"/>
      <c r="F57" s="138"/>
      <c r="G57" s="138"/>
      <c r="H57" s="139"/>
      <c r="I57" s="136"/>
      <c r="J57" s="195"/>
      <c r="K57" s="138"/>
      <c r="L57" s="199"/>
      <c r="M57" s="193"/>
      <c r="N57" s="18">
        <v>605</v>
      </c>
      <c r="O57" s="1" t="s">
        <v>850</v>
      </c>
      <c r="P57" s="136"/>
      <c r="Q57" s="192"/>
    </row>
    <row r="58" spans="1:18" x14ac:dyDescent="0.25">
      <c r="A58" s="139"/>
      <c r="B58" s="138"/>
      <c r="C58" s="139"/>
      <c r="D58" s="138"/>
      <c r="E58" s="138"/>
      <c r="F58" s="138"/>
      <c r="G58" s="138"/>
      <c r="H58" s="139"/>
      <c r="I58" s="136"/>
      <c r="J58" s="195"/>
      <c r="K58" s="138"/>
      <c r="L58" s="199"/>
      <c r="M58" s="193"/>
      <c r="N58" s="18">
        <v>89591.88</v>
      </c>
      <c r="O58" s="1" t="s">
        <v>851</v>
      </c>
      <c r="P58" s="136"/>
      <c r="Q58" s="192"/>
    </row>
    <row r="59" spans="1:18" x14ac:dyDescent="0.25">
      <c r="A59" s="139"/>
      <c r="B59" s="138"/>
      <c r="C59" s="139"/>
      <c r="D59" s="138"/>
      <c r="E59" s="138"/>
      <c r="F59" s="138"/>
      <c r="G59" s="138"/>
      <c r="H59" s="139"/>
      <c r="I59" s="136"/>
      <c r="J59" s="195"/>
      <c r="K59" s="138"/>
      <c r="L59" s="199"/>
      <c r="M59" s="193"/>
      <c r="N59" s="18">
        <v>2759.43</v>
      </c>
      <c r="O59" s="34" t="s">
        <v>852</v>
      </c>
      <c r="P59" s="136"/>
      <c r="Q59" s="192"/>
      <c r="R59" s="196"/>
    </row>
    <row r="60" spans="1:18" x14ac:dyDescent="0.25">
      <c r="A60" s="139"/>
      <c r="B60" s="138"/>
      <c r="C60" s="139"/>
      <c r="D60" s="138"/>
      <c r="E60" s="138"/>
      <c r="F60" s="138"/>
      <c r="G60" s="138"/>
      <c r="H60" s="139"/>
      <c r="I60" s="136"/>
      <c r="J60" s="195"/>
      <c r="K60" s="138"/>
      <c r="L60" s="199"/>
      <c r="M60" s="193"/>
      <c r="N60" s="7">
        <v>9698.32</v>
      </c>
      <c r="O60" s="7" t="s">
        <v>853</v>
      </c>
      <c r="P60" s="136"/>
      <c r="Q60" s="192"/>
      <c r="R60" s="196"/>
    </row>
    <row r="61" spans="1:18" x14ac:dyDescent="0.25">
      <c r="A61" s="139"/>
      <c r="B61" s="138"/>
      <c r="C61" s="139"/>
      <c r="D61" s="138"/>
      <c r="E61" s="138"/>
      <c r="F61" s="138"/>
      <c r="G61" s="138"/>
      <c r="H61" s="139"/>
      <c r="I61" s="136"/>
      <c r="J61" s="195"/>
      <c r="K61" s="138"/>
      <c r="L61" s="199"/>
      <c r="M61" s="193"/>
      <c r="N61" s="7">
        <v>32338.19</v>
      </c>
      <c r="O61" s="7" t="s">
        <v>854</v>
      </c>
      <c r="P61" s="136"/>
      <c r="Q61" s="192"/>
      <c r="R61" s="196"/>
    </row>
    <row r="62" spans="1:18" x14ac:dyDescent="0.25">
      <c r="A62" s="139"/>
      <c r="B62" s="138"/>
      <c r="C62" s="139"/>
      <c r="D62" s="138"/>
      <c r="E62" s="138"/>
      <c r="F62" s="138"/>
      <c r="G62" s="138"/>
      <c r="H62" s="139"/>
      <c r="I62" s="136"/>
      <c r="J62" s="195"/>
      <c r="K62" s="138"/>
      <c r="L62" s="199"/>
      <c r="M62" s="193"/>
      <c r="N62" s="18">
        <v>605</v>
      </c>
      <c r="O62" s="1" t="s">
        <v>855</v>
      </c>
      <c r="P62" s="136"/>
      <c r="Q62" s="192"/>
    </row>
    <row r="63" spans="1:18" x14ac:dyDescent="0.25">
      <c r="A63" s="139"/>
      <c r="B63" s="138"/>
      <c r="C63" s="139"/>
      <c r="D63" s="138"/>
      <c r="E63" s="138"/>
      <c r="F63" s="138"/>
      <c r="G63" s="138"/>
      <c r="H63" s="139"/>
      <c r="I63" s="136"/>
      <c r="J63" s="195"/>
      <c r="K63" s="138"/>
      <c r="L63" s="199"/>
      <c r="M63" s="193"/>
      <c r="N63" s="18">
        <v>86701.84</v>
      </c>
      <c r="O63" s="1" t="s">
        <v>855</v>
      </c>
      <c r="P63" s="136"/>
      <c r="Q63" s="192"/>
    </row>
    <row r="64" spans="1:18" x14ac:dyDescent="0.25">
      <c r="A64" s="139"/>
      <c r="B64" s="138"/>
      <c r="C64" s="139"/>
      <c r="D64" s="138"/>
      <c r="E64" s="138"/>
      <c r="F64" s="138"/>
      <c r="G64" s="138"/>
      <c r="H64" s="139"/>
      <c r="I64" s="136"/>
      <c r="J64" s="195"/>
      <c r="K64" s="138"/>
      <c r="L64" s="199"/>
      <c r="M64" s="193"/>
      <c r="N64" s="18">
        <v>2670.42</v>
      </c>
      <c r="O64" s="1" t="s">
        <v>856</v>
      </c>
      <c r="P64" s="136"/>
      <c r="Q64" s="192"/>
      <c r="R64" s="196"/>
    </row>
    <row r="65" spans="1:18" x14ac:dyDescent="0.25">
      <c r="A65" s="139"/>
      <c r="B65" s="138"/>
      <c r="C65" s="139"/>
      <c r="D65" s="138"/>
      <c r="E65" s="138"/>
      <c r="F65" s="138"/>
      <c r="G65" s="138"/>
      <c r="H65" s="139"/>
      <c r="I65" s="136"/>
      <c r="J65" s="195"/>
      <c r="K65" s="138"/>
      <c r="L65" s="199"/>
      <c r="M65" s="193"/>
      <c r="N65" s="1">
        <v>31295.03</v>
      </c>
      <c r="O65" s="1" t="s">
        <v>857</v>
      </c>
      <c r="P65" s="136"/>
      <c r="Q65" s="192"/>
      <c r="R65" s="196"/>
    </row>
    <row r="66" spans="1:18" x14ac:dyDescent="0.25">
      <c r="A66" s="139"/>
      <c r="B66" s="138"/>
      <c r="C66" s="139"/>
      <c r="D66" s="138"/>
      <c r="E66" s="138"/>
      <c r="F66" s="138"/>
      <c r="G66" s="138"/>
      <c r="H66" s="139"/>
      <c r="I66" s="136"/>
      <c r="J66" s="195"/>
      <c r="K66" s="138"/>
      <c r="L66" s="199"/>
      <c r="M66" s="193"/>
      <c r="N66" s="35">
        <v>9385.4699999999993</v>
      </c>
      <c r="O66" s="35" t="s">
        <v>1282</v>
      </c>
      <c r="P66" s="136"/>
      <c r="Q66" s="192"/>
    </row>
    <row r="67" spans="1:18" x14ac:dyDescent="0.25">
      <c r="A67" s="139"/>
      <c r="B67" s="138"/>
      <c r="C67" s="139"/>
      <c r="D67" s="138"/>
      <c r="E67" s="138"/>
      <c r="F67" s="138"/>
      <c r="G67" s="138"/>
      <c r="H67" s="139"/>
      <c r="I67" s="136"/>
      <c r="J67" s="195"/>
      <c r="K67" s="138"/>
      <c r="L67" s="199"/>
      <c r="M67" s="193"/>
      <c r="N67" s="35">
        <v>605</v>
      </c>
      <c r="O67" s="35" t="s">
        <v>1283</v>
      </c>
      <c r="P67" s="136"/>
      <c r="Q67" s="192"/>
    </row>
    <row r="68" spans="1:18" x14ac:dyDescent="0.25">
      <c r="A68" s="139"/>
      <c r="B68" s="138"/>
      <c r="C68" s="139"/>
      <c r="D68" s="138"/>
      <c r="E68" s="138"/>
      <c r="F68" s="138"/>
      <c r="G68" s="138"/>
      <c r="H68" s="139"/>
      <c r="I68" s="136"/>
      <c r="J68" s="195"/>
      <c r="K68" s="138"/>
      <c r="L68" s="199"/>
      <c r="M68" s="193"/>
      <c r="N68" s="35">
        <v>67193.91</v>
      </c>
      <c r="O68" s="35" t="s">
        <v>1283</v>
      </c>
      <c r="P68" s="136"/>
      <c r="Q68" s="192"/>
    </row>
    <row r="69" spans="1:18" x14ac:dyDescent="0.25">
      <c r="A69" s="139"/>
      <c r="B69" s="138"/>
      <c r="C69" s="139"/>
      <c r="D69" s="138"/>
      <c r="E69" s="138"/>
      <c r="F69" s="138"/>
      <c r="G69" s="138"/>
      <c r="H69" s="139"/>
      <c r="I69" s="136"/>
      <c r="J69" s="195"/>
      <c r="K69" s="138"/>
      <c r="L69" s="199"/>
      <c r="M69" s="193"/>
      <c r="N69" s="35">
        <v>2759.43</v>
      </c>
      <c r="O69" s="35" t="s">
        <v>1284</v>
      </c>
      <c r="P69" s="136"/>
      <c r="Q69" s="192"/>
      <c r="R69" s="191"/>
    </row>
    <row r="70" spans="1:18" x14ac:dyDescent="0.25">
      <c r="A70" s="139"/>
      <c r="B70" s="138"/>
      <c r="C70" s="139"/>
      <c r="D70" s="138"/>
      <c r="E70" s="138"/>
      <c r="F70" s="138"/>
      <c r="G70" s="138"/>
      <c r="H70" s="139"/>
      <c r="I70" s="136"/>
      <c r="J70" s="195"/>
      <c r="K70" s="138"/>
      <c r="L70" s="199"/>
      <c r="M70" s="193"/>
      <c r="N70" s="35">
        <v>9698.32</v>
      </c>
      <c r="O70" s="35" t="s">
        <v>1285</v>
      </c>
      <c r="P70" s="136"/>
      <c r="Q70" s="192"/>
      <c r="R70" s="191"/>
    </row>
    <row r="71" spans="1:18" x14ac:dyDescent="0.25">
      <c r="A71" s="139"/>
      <c r="B71" s="138"/>
      <c r="C71" s="139"/>
      <c r="D71" s="138"/>
      <c r="E71" s="138"/>
      <c r="F71" s="138"/>
      <c r="G71" s="138"/>
      <c r="H71" s="139"/>
      <c r="I71" s="136"/>
      <c r="J71" s="195"/>
      <c r="K71" s="138"/>
      <c r="L71" s="199"/>
      <c r="M71" s="193"/>
      <c r="N71" s="35">
        <v>32338.19</v>
      </c>
      <c r="O71" s="35" t="s">
        <v>1286</v>
      </c>
      <c r="P71" s="136"/>
      <c r="Q71" s="192"/>
      <c r="R71" s="191"/>
    </row>
    <row r="72" spans="1:18" ht="141.75" customHeight="1" x14ac:dyDescent="0.25">
      <c r="A72" s="139"/>
      <c r="B72" s="138"/>
      <c r="C72" s="139"/>
      <c r="D72" s="138"/>
      <c r="E72" s="138"/>
      <c r="F72" s="138"/>
      <c r="G72" s="138"/>
      <c r="H72" s="139"/>
      <c r="I72" s="136"/>
      <c r="J72" s="195"/>
      <c r="K72" s="138"/>
      <c r="L72" s="199"/>
      <c r="M72" s="193" t="s">
        <v>1287</v>
      </c>
      <c r="N72" s="35">
        <v>605</v>
      </c>
      <c r="O72" s="35" t="s">
        <v>1288</v>
      </c>
      <c r="P72" s="136"/>
      <c r="Q72" s="192"/>
    </row>
    <row r="73" spans="1:18" x14ac:dyDescent="0.25">
      <c r="A73" s="139"/>
      <c r="B73" s="138"/>
      <c r="C73" s="139"/>
      <c r="D73" s="138"/>
      <c r="E73" s="138"/>
      <c r="F73" s="138"/>
      <c r="G73" s="138"/>
      <c r="H73" s="139"/>
      <c r="I73" s="136"/>
      <c r="J73" s="195"/>
      <c r="K73" s="138"/>
      <c r="L73" s="199"/>
      <c r="M73" s="193"/>
      <c r="N73" s="35">
        <v>67193.91</v>
      </c>
      <c r="O73" s="35" t="s">
        <v>1288</v>
      </c>
      <c r="P73" s="136"/>
      <c r="Q73" s="192"/>
    </row>
    <row r="74" spans="1:18" x14ac:dyDescent="0.25">
      <c r="A74" s="139"/>
      <c r="B74" s="138"/>
      <c r="C74" s="139"/>
      <c r="D74" s="138"/>
      <c r="E74" s="138"/>
      <c r="F74" s="138"/>
      <c r="G74" s="138"/>
      <c r="H74" s="139"/>
      <c r="I74" s="136"/>
      <c r="J74" s="195"/>
      <c r="K74" s="138"/>
      <c r="L74" s="199"/>
      <c r="M74" s="193"/>
      <c r="N74" s="35">
        <v>2759.43</v>
      </c>
      <c r="O74" s="35" t="s">
        <v>1289</v>
      </c>
      <c r="P74" s="136"/>
      <c r="Q74" s="192"/>
      <c r="R74" s="191"/>
    </row>
    <row r="75" spans="1:18" x14ac:dyDescent="0.25">
      <c r="A75" s="139"/>
      <c r="B75" s="138"/>
      <c r="C75" s="139"/>
      <c r="D75" s="138"/>
      <c r="E75" s="138"/>
      <c r="F75" s="138"/>
      <c r="G75" s="138"/>
      <c r="H75" s="139"/>
      <c r="I75" s="136"/>
      <c r="J75" s="195"/>
      <c r="K75" s="138"/>
      <c r="L75" s="199"/>
      <c r="M75" s="193"/>
      <c r="N75" s="35">
        <v>32338.19</v>
      </c>
      <c r="O75" s="38" t="s">
        <v>1290</v>
      </c>
      <c r="P75" s="136"/>
      <c r="Q75" s="192"/>
      <c r="R75" s="191"/>
    </row>
    <row r="76" spans="1:18" x14ac:dyDescent="0.25">
      <c r="A76" s="139"/>
      <c r="B76" s="138"/>
      <c r="C76" s="139"/>
      <c r="D76" s="138"/>
      <c r="E76" s="138"/>
      <c r="F76" s="138"/>
      <c r="G76" s="138"/>
      <c r="H76" s="139"/>
      <c r="I76" s="136"/>
      <c r="J76" s="195"/>
      <c r="K76" s="138"/>
      <c r="L76" s="199"/>
      <c r="M76" s="193"/>
      <c r="N76" s="35">
        <v>605</v>
      </c>
      <c r="O76" s="35" t="s">
        <v>1291</v>
      </c>
      <c r="P76" s="136"/>
      <c r="Q76" s="192"/>
    </row>
    <row r="77" spans="1:18" x14ac:dyDescent="0.25">
      <c r="A77" s="139"/>
      <c r="B77" s="138"/>
      <c r="C77" s="139"/>
      <c r="D77" s="138"/>
      <c r="E77" s="138"/>
      <c r="F77" s="138"/>
      <c r="G77" s="138"/>
      <c r="H77" s="139"/>
      <c r="I77" s="136"/>
      <c r="J77" s="195"/>
      <c r="K77" s="138"/>
      <c r="L77" s="199"/>
      <c r="M77" s="193"/>
      <c r="N77" s="35">
        <v>60691.29</v>
      </c>
      <c r="O77" s="35" t="s">
        <v>1292</v>
      </c>
      <c r="P77" s="136"/>
      <c r="Q77" s="192"/>
    </row>
    <row r="78" spans="1:18" x14ac:dyDescent="0.25">
      <c r="A78" s="139"/>
      <c r="B78" s="138"/>
      <c r="C78" s="139"/>
      <c r="D78" s="138"/>
      <c r="E78" s="138"/>
      <c r="F78" s="138"/>
      <c r="G78" s="138"/>
      <c r="H78" s="139"/>
      <c r="I78" s="136"/>
      <c r="J78" s="195"/>
      <c r="K78" s="138"/>
      <c r="L78" s="199"/>
      <c r="M78" s="193"/>
      <c r="N78" s="35">
        <v>2492.39</v>
      </c>
      <c r="O78" s="35" t="s">
        <v>1293</v>
      </c>
      <c r="P78" s="136"/>
      <c r="Q78" s="192"/>
    </row>
    <row r="79" spans="1:18" ht="63" x14ac:dyDescent="0.25">
      <c r="A79" s="139">
        <v>8</v>
      </c>
      <c r="B79" s="138" t="s">
        <v>0</v>
      </c>
      <c r="C79" s="139" t="s">
        <v>294</v>
      </c>
      <c r="D79" s="138" t="s">
        <v>296</v>
      </c>
      <c r="E79" s="138" t="s">
        <v>24</v>
      </c>
      <c r="F79" s="138">
        <v>1</v>
      </c>
      <c r="G79" s="138" t="s">
        <v>295</v>
      </c>
      <c r="H79" s="138" t="s">
        <v>15</v>
      </c>
      <c r="I79" s="136">
        <v>150000</v>
      </c>
      <c r="J79" s="195" t="s">
        <v>26</v>
      </c>
      <c r="K79" s="223" t="s">
        <v>240</v>
      </c>
      <c r="L79" s="199" t="s">
        <v>232</v>
      </c>
      <c r="M79" s="19" t="s">
        <v>381</v>
      </c>
      <c r="N79" s="1"/>
      <c r="O79" s="1"/>
      <c r="P79" s="136">
        <f>N81</f>
        <v>152521</v>
      </c>
      <c r="Q79" s="192" t="s">
        <v>14</v>
      </c>
    </row>
    <row r="80" spans="1:18" ht="63" x14ac:dyDescent="0.25">
      <c r="A80" s="139"/>
      <c r="B80" s="138"/>
      <c r="C80" s="139"/>
      <c r="D80" s="138"/>
      <c r="E80" s="138"/>
      <c r="F80" s="138"/>
      <c r="G80" s="138"/>
      <c r="H80" s="138"/>
      <c r="I80" s="136"/>
      <c r="J80" s="195"/>
      <c r="K80" s="223"/>
      <c r="L80" s="199"/>
      <c r="M80" s="2" t="s">
        <v>431</v>
      </c>
      <c r="N80" s="1"/>
      <c r="O80" s="1"/>
      <c r="P80" s="136"/>
      <c r="Q80" s="192"/>
    </row>
    <row r="81" spans="1:17" ht="63" x14ac:dyDescent="0.25">
      <c r="A81" s="139"/>
      <c r="B81" s="138"/>
      <c r="C81" s="139"/>
      <c r="D81" s="138"/>
      <c r="E81" s="138"/>
      <c r="F81" s="138"/>
      <c r="G81" s="138"/>
      <c r="H81" s="138"/>
      <c r="I81" s="136"/>
      <c r="J81" s="195"/>
      <c r="K81" s="223"/>
      <c r="L81" s="199"/>
      <c r="M81" s="2" t="s">
        <v>859</v>
      </c>
      <c r="N81" s="35">
        <v>152521</v>
      </c>
      <c r="O81" s="35" t="s">
        <v>1294</v>
      </c>
      <c r="P81" s="136"/>
      <c r="Q81" s="192"/>
    </row>
    <row r="82" spans="1:17" ht="63" x14ac:dyDescent="0.25">
      <c r="A82" s="139">
        <v>9</v>
      </c>
      <c r="B82" s="138" t="s">
        <v>0</v>
      </c>
      <c r="C82" s="139" t="s">
        <v>300</v>
      </c>
      <c r="D82" s="138" t="s">
        <v>299</v>
      </c>
      <c r="E82" s="138" t="s">
        <v>24</v>
      </c>
      <c r="F82" s="138">
        <v>1</v>
      </c>
      <c r="G82" s="138" t="s">
        <v>298</v>
      </c>
      <c r="H82" s="138" t="s">
        <v>15</v>
      </c>
      <c r="I82" s="136">
        <v>99960</v>
      </c>
      <c r="J82" s="195" t="s">
        <v>26</v>
      </c>
      <c r="K82" s="223" t="s">
        <v>240</v>
      </c>
      <c r="L82" s="199" t="s">
        <v>232</v>
      </c>
      <c r="M82" s="2" t="s">
        <v>392</v>
      </c>
      <c r="N82" s="1"/>
      <c r="O82" s="1"/>
      <c r="P82" s="136">
        <f>N84</f>
        <v>101640</v>
      </c>
      <c r="Q82" s="192" t="s">
        <v>14</v>
      </c>
    </row>
    <row r="83" spans="1:17" ht="63" x14ac:dyDescent="0.25">
      <c r="A83" s="139"/>
      <c r="B83" s="138"/>
      <c r="C83" s="139"/>
      <c r="D83" s="138"/>
      <c r="E83" s="138"/>
      <c r="F83" s="138"/>
      <c r="G83" s="138"/>
      <c r="H83" s="138"/>
      <c r="I83" s="136"/>
      <c r="J83" s="195"/>
      <c r="K83" s="223"/>
      <c r="L83" s="199"/>
      <c r="M83" s="2" t="s">
        <v>432</v>
      </c>
      <c r="N83" s="1"/>
      <c r="O83" s="1"/>
      <c r="P83" s="136"/>
      <c r="Q83" s="192"/>
    </row>
    <row r="84" spans="1:17" ht="94.5" x14ac:dyDescent="0.25">
      <c r="A84" s="139"/>
      <c r="B84" s="138"/>
      <c r="C84" s="139"/>
      <c r="D84" s="138"/>
      <c r="E84" s="138"/>
      <c r="F84" s="138"/>
      <c r="G84" s="138"/>
      <c r="H84" s="138"/>
      <c r="I84" s="136"/>
      <c r="J84" s="195"/>
      <c r="K84" s="223"/>
      <c r="L84" s="199"/>
      <c r="M84" s="2" t="s">
        <v>860</v>
      </c>
      <c r="N84" s="35">
        <v>101640</v>
      </c>
      <c r="O84" s="35" t="s">
        <v>1295</v>
      </c>
      <c r="P84" s="136"/>
      <c r="Q84" s="192"/>
    </row>
    <row r="85" spans="1:17" ht="31.5" customHeight="1" x14ac:dyDescent="0.25">
      <c r="A85" s="139">
        <v>10</v>
      </c>
      <c r="B85" s="138" t="s">
        <v>0</v>
      </c>
      <c r="C85" s="139" t="s">
        <v>396</v>
      </c>
      <c r="D85" s="138" t="s">
        <v>395</v>
      </c>
      <c r="E85" s="138" t="s">
        <v>24</v>
      </c>
      <c r="F85" s="138">
        <v>1</v>
      </c>
      <c r="G85" s="138" t="s">
        <v>394</v>
      </c>
      <c r="H85" s="139" t="s">
        <v>15</v>
      </c>
      <c r="I85" s="136">
        <v>45815</v>
      </c>
      <c r="J85" s="195" t="s">
        <v>26</v>
      </c>
      <c r="K85" s="139" t="s">
        <v>393</v>
      </c>
      <c r="L85" s="194" t="s">
        <v>237</v>
      </c>
      <c r="M85" s="198"/>
      <c r="N85" s="18">
        <v>4165</v>
      </c>
      <c r="O85" s="1" t="s">
        <v>397</v>
      </c>
      <c r="P85" s="136">
        <f>SUM(N85:N95)</f>
        <v>46165</v>
      </c>
      <c r="Q85" s="192" t="s">
        <v>13</v>
      </c>
    </row>
    <row r="86" spans="1:17" x14ac:dyDescent="0.25">
      <c r="A86" s="139"/>
      <c r="B86" s="138"/>
      <c r="C86" s="139"/>
      <c r="D86" s="138"/>
      <c r="E86" s="138"/>
      <c r="F86" s="138"/>
      <c r="G86" s="138"/>
      <c r="H86" s="139"/>
      <c r="I86" s="136"/>
      <c r="J86" s="195"/>
      <c r="K86" s="139"/>
      <c r="L86" s="194"/>
      <c r="M86" s="198"/>
      <c r="N86" s="18">
        <v>4165</v>
      </c>
      <c r="O86" s="1" t="s">
        <v>433</v>
      </c>
      <c r="P86" s="136"/>
      <c r="Q86" s="192"/>
    </row>
    <row r="87" spans="1:17" x14ac:dyDescent="0.25">
      <c r="A87" s="139"/>
      <c r="B87" s="138"/>
      <c r="C87" s="139"/>
      <c r="D87" s="138"/>
      <c r="E87" s="138"/>
      <c r="F87" s="138"/>
      <c r="G87" s="138"/>
      <c r="H87" s="139"/>
      <c r="I87" s="136"/>
      <c r="J87" s="195"/>
      <c r="K87" s="139"/>
      <c r="L87" s="194"/>
      <c r="M87" s="198"/>
      <c r="N87" s="18">
        <v>4165</v>
      </c>
      <c r="O87" s="1" t="s">
        <v>434</v>
      </c>
      <c r="P87" s="136"/>
      <c r="Q87" s="192"/>
    </row>
    <row r="88" spans="1:17" x14ac:dyDescent="0.25">
      <c r="A88" s="139"/>
      <c r="B88" s="138"/>
      <c r="C88" s="139"/>
      <c r="D88" s="138"/>
      <c r="E88" s="138"/>
      <c r="F88" s="138"/>
      <c r="G88" s="138"/>
      <c r="H88" s="139"/>
      <c r="I88" s="136"/>
      <c r="J88" s="195"/>
      <c r="K88" s="139"/>
      <c r="L88" s="194"/>
      <c r="M88" s="198"/>
      <c r="N88" s="18">
        <v>4165</v>
      </c>
      <c r="O88" s="1" t="s">
        <v>435</v>
      </c>
      <c r="P88" s="136"/>
      <c r="Q88" s="192"/>
    </row>
    <row r="89" spans="1:17" x14ac:dyDescent="0.25">
      <c r="A89" s="139"/>
      <c r="B89" s="138"/>
      <c r="C89" s="139"/>
      <c r="D89" s="138"/>
      <c r="E89" s="138"/>
      <c r="F89" s="138"/>
      <c r="G89" s="138"/>
      <c r="H89" s="139"/>
      <c r="I89" s="136"/>
      <c r="J89" s="195"/>
      <c r="K89" s="139"/>
      <c r="L89" s="194"/>
      <c r="M89" s="198"/>
      <c r="N89" s="18">
        <v>4165</v>
      </c>
      <c r="O89" s="1" t="s">
        <v>584</v>
      </c>
      <c r="P89" s="136"/>
      <c r="Q89" s="192"/>
    </row>
    <row r="90" spans="1:17" x14ac:dyDescent="0.25">
      <c r="A90" s="139"/>
      <c r="B90" s="138"/>
      <c r="C90" s="139"/>
      <c r="D90" s="138"/>
      <c r="E90" s="138"/>
      <c r="F90" s="138"/>
      <c r="G90" s="138"/>
      <c r="H90" s="139"/>
      <c r="I90" s="136"/>
      <c r="J90" s="195"/>
      <c r="K90" s="139"/>
      <c r="L90" s="194"/>
      <c r="M90" s="198"/>
      <c r="N90" s="18">
        <v>4165</v>
      </c>
      <c r="O90" s="1" t="s">
        <v>585</v>
      </c>
      <c r="P90" s="136"/>
      <c r="Q90" s="192"/>
    </row>
    <row r="91" spans="1:17" ht="78.75" customHeight="1" x14ac:dyDescent="0.25">
      <c r="A91" s="139"/>
      <c r="B91" s="138"/>
      <c r="C91" s="139"/>
      <c r="D91" s="138"/>
      <c r="E91" s="138"/>
      <c r="F91" s="138"/>
      <c r="G91" s="138"/>
      <c r="H91" s="139"/>
      <c r="I91" s="136"/>
      <c r="J91" s="195"/>
      <c r="K91" s="139"/>
      <c r="L91" s="194"/>
      <c r="M91" s="138" t="s">
        <v>583</v>
      </c>
      <c r="N91" s="18">
        <v>4235</v>
      </c>
      <c r="O91" s="1" t="s">
        <v>586</v>
      </c>
      <c r="P91" s="136"/>
      <c r="Q91" s="192"/>
    </row>
    <row r="92" spans="1:17" x14ac:dyDescent="0.25">
      <c r="A92" s="139"/>
      <c r="B92" s="138"/>
      <c r="C92" s="139"/>
      <c r="D92" s="138"/>
      <c r="E92" s="138"/>
      <c r="F92" s="138"/>
      <c r="G92" s="138"/>
      <c r="H92" s="139"/>
      <c r="I92" s="136"/>
      <c r="J92" s="195"/>
      <c r="K92" s="139"/>
      <c r="L92" s="194"/>
      <c r="M92" s="138"/>
      <c r="N92" s="18">
        <v>4235</v>
      </c>
      <c r="O92" s="1" t="s">
        <v>861</v>
      </c>
      <c r="P92" s="136"/>
      <c r="Q92" s="192"/>
    </row>
    <row r="93" spans="1:17" x14ac:dyDescent="0.25">
      <c r="A93" s="139"/>
      <c r="B93" s="138"/>
      <c r="C93" s="139"/>
      <c r="D93" s="138"/>
      <c r="E93" s="138"/>
      <c r="F93" s="138"/>
      <c r="G93" s="138"/>
      <c r="H93" s="139"/>
      <c r="I93" s="136"/>
      <c r="J93" s="195"/>
      <c r="K93" s="139"/>
      <c r="L93" s="194"/>
      <c r="M93" s="138"/>
      <c r="N93" s="18">
        <v>4235</v>
      </c>
      <c r="O93" s="1" t="s">
        <v>862</v>
      </c>
      <c r="P93" s="136"/>
      <c r="Q93" s="192"/>
    </row>
    <row r="94" spans="1:17" ht="15.75" customHeight="1" x14ac:dyDescent="0.25">
      <c r="A94" s="139"/>
      <c r="B94" s="138"/>
      <c r="C94" s="139"/>
      <c r="D94" s="138"/>
      <c r="E94" s="138"/>
      <c r="F94" s="138"/>
      <c r="G94" s="138"/>
      <c r="H94" s="139"/>
      <c r="I94" s="136"/>
      <c r="J94" s="195"/>
      <c r="K94" s="139"/>
      <c r="L94" s="194"/>
      <c r="M94" s="226" t="s">
        <v>1297</v>
      </c>
      <c r="N94" s="18">
        <v>4235</v>
      </c>
      <c r="O94" s="1" t="s">
        <v>863</v>
      </c>
      <c r="P94" s="136"/>
      <c r="Q94" s="192"/>
    </row>
    <row r="95" spans="1:17" ht="96" customHeight="1" x14ac:dyDescent="0.25">
      <c r="A95" s="139"/>
      <c r="B95" s="138"/>
      <c r="C95" s="139"/>
      <c r="D95" s="138"/>
      <c r="E95" s="138"/>
      <c r="F95" s="138"/>
      <c r="G95" s="138"/>
      <c r="H95" s="139"/>
      <c r="I95" s="136"/>
      <c r="J95" s="195"/>
      <c r="K95" s="139"/>
      <c r="L95" s="194"/>
      <c r="M95" s="226"/>
      <c r="N95" s="43">
        <v>4235</v>
      </c>
      <c r="O95" s="35" t="s">
        <v>1296</v>
      </c>
      <c r="P95" s="136"/>
      <c r="Q95" s="192"/>
    </row>
    <row r="96" spans="1:17" ht="110.25" x14ac:dyDescent="0.25">
      <c r="A96" s="139"/>
      <c r="B96" s="138"/>
      <c r="C96" s="139"/>
      <c r="D96" s="138"/>
      <c r="E96" s="138"/>
      <c r="F96" s="138"/>
      <c r="G96" s="138"/>
      <c r="H96" s="139"/>
      <c r="I96" s="136"/>
      <c r="J96" s="195"/>
      <c r="K96" s="139"/>
      <c r="L96" s="194"/>
      <c r="M96" s="36" t="s">
        <v>1298</v>
      </c>
      <c r="N96" s="43"/>
      <c r="O96" s="44"/>
      <c r="P96" s="136"/>
      <c r="Q96" s="192"/>
    </row>
    <row r="97" spans="1:17" ht="78.75" x14ac:dyDescent="0.25">
      <c r="A97" s="7">
        <v>11</v>
      </c>
      <c r="B97" s="7" t="s">
        <v>436</v>
      </c>
      <c r="C97" s="7" t="s">
        <v>444</v>
      </c>
      <c r="D97" s="2" t="s">
        <v>438</v>
      </c>
      <c r="E97" s="2" t="s">
        <v>44</v>
      </c>
      <c r="F97" s="7">
        <v>5</v>
      </c>
      <c r="G97" s="2" t="s">
        <v>450</v>
      </c>
      <c r="H97" s="2" t="s">
        <v>449</v>
      </c>
      <c r="I97" s="13">
        <v>1320900</v>
      </c>
      <c r="J97" s="6" t="s">
        <v>26</v>
      </c>
      <c r="K97" s="1" t="s">
        <v>437</v>
      </c>
      <c r="L97" s="16" t="s">
        <v>445</v>
      </c>
      <c r="M97" s="32" t="s">
        <v>587</v>
      </c>
      <c r="N97" s="18"/>
      <c r="O97" s="1"/>
      <c r="P97" s="1">
        <f>N97</f>
        <v>0</v>
      </c>
      <c r="Q97" s="18" t="s">
        <v>13</v>
      </c>
    </row>
    <row r="98" spans="1:17" ht="110.25" x14ac:dyDescent="0.25">
      <c r="A98" s="7">
        <v>12</v>
      </c>
      <c r="B98" s="2" t="s">
        <v>43</v>
      </c>
      <c r="C98" s="2" t="s">
        <v>439</v>
      </c>
      <c r="D98" s="2" t="s">
        <v>440</v>
      </c>
      <c r="E98" s="2" t="s">
        <v>15</v>
      </c>
      <c r="F98" s="2" t="s">
        <v>15</v>
      </c>
      <c r="G98" s="2" t="s">
        <v>450</v>
      </c>
      <c r="H98" s="2" t="s">
        <v>449</v>
      </c>
      <c r="I98" s="13">
        <v>14875</v>
      </c>
      <c r="J98" s="6" t="s">
        <v>26</v>
      </c>
      <c r="K98" s="1" t="s">
        <v>419</v>
      </c>
      <c r="L98" s="16" t="s">
        <v>448</v>
      </c>
      <c r="M98" s="32" t="s">
        <v>589</v>
      </c>
      <c r="N98" s="18">
        <v>15125</v>
      </c>
      <c r="O98" s="1" t="s">
        <v>588</v>
      </c>
      <c r="P98" s="1">
        <f>N98</f>
        <v>15125</v>
      </c>
      <c r="Q98" s="18" t="s">
        <v>14</v>
      </c>
    </row>
    <row r="99" spans="1:17" ht="47.25" customHeight="1" x14ac:dyDescent="0.25">
      <c r="A99" s="139">
        <v>13</v>
      </c>
      <c r="B99" s="139" t="s">
        <v>0</v>
      </c>
      <c r="C99" s="138" t="s">
        <v>446</v>
      </c>
      <c r="D99" s="138" t="s">
        <v>441</v>
      </c>
      <c r="E99" s="138" t="s">
        <v>24</v>
      </c>
      <c r="F99" s="138">
        <v>1</v>
      </c>
      <c r="G99" s="138" t="s">
        <v>1</v>
      </c>
      <c r="H99" s="139" t="s">
        <v>15</v>
      </c>
      <c r="I99" s="156">
        <v>41888</v>
      </c>
      <c r="J99" s="195" t="s">
        <v>26</v>
      </c>
      <c r="K99" s="136" t="s">
        <v>421</v>
      </c>
      <c r="L99" s="198" t="s">
        <v>237</v>
      </c>
      <c r="M99" s="18"/>
      <c r="N99" s="1">
        <v>5236</v>
      </c>
      <c r="O99" s="1" t="s">
        <v>458</v>
      </c>
      <c r="P99" s="136">
        <f>SUM(N99:N106)</f>
        <v>42328</v>
      </c>
      <c r="Q99" s="192" t="s">
        <v>13</v>
      </c>
    </row>
    <row r="100" spans="1:17" ht="141.75" x14ac:dyDescent="0.25">
      <c r="A100" s="139"/>
      <c r="B100" s="139"/>
      <c r="C100" s="138"/>
      <c r="D100" s="138"/>
      <c r="E100" s="138"/>
      <c r="F100" s="138"/>
      <c r="G100" s="138"/>
      <c r="H100" s="139"/>
      <c r="I100" s="156"/>
      <c r="J100" s="195"/>
      <c r="K100" s="136"/>
      <c r="L100" s="198"/>
      <c r="M100" s="32" t="s">
        <v>592</v>
      </c>
      <c r="N100" s="1">
        <v>5236</v>
      </c>
      <c r="O100" s="1" t="s">
        <v>590</v>
      </c>
      <c r="P100" s="136"/>
      <c r="Q100" s="192"/>
    </row>
    <row r="101" spans="1:17" ht="63" customHeight="1" x14ac:dyDescent="0.25">
      <c r="A101" s="139"/>
      <c r="B101" s="139"/>
      <c r="C101" s="138"/>
      <c r="D101" s="138"/>
      <c r="E101" s="138"/>
      <c r="F101" s="138"/>
      <c r="G101" s="138"/>
      <c r="H101" s="139"/>
      <c r="I101" s="156"/>
      <c r="J101" s="195"/>
      <c r="K101" s="136"/>
      <c r="L101" s="198"/>
      <c r="M101" s="193" t="s">
        <v>593</v>
      </c>
      <c r="N101" s="1">
        <v>5236</v>
      </c>
      <c r="O101" s="1" t="s">
        <v>591</v>
      </c>
      <c r="P101" s="136"/>
      <c r="Q101" s="192"/>
    </row>
    <row r="102" spans="1:17" x14ac:dyDescent="0.25">
      <c r="A102" s="139"/>
      <c r="B102" s="139"/>
      <c r="C102" s="138"/>
      <c r="D102" s="138"/>
      <c r="E102" s="138"/>
      <c r="F102" s="138"/>
      <c r="G102" s="138"/>
      <c r="H102" s="139"/>
      <c r="I102" s="156"/>
      <c r="J102" s="195"/>
      <c r="K102" s="136"/>
      <c r="L102" s="198"/>
      <c r="M102" s="193"/>
      <c r="N102" s="1">
        <v>5324</v>
      </c>
      <c r="O102" s="1" t="s">
        <v>864</v>
      </c>
      <c r="P102" s="136"/>
      <c r="Q102" s="192"/>
    </row>
    <row r="103" spans="1:17" x14ac:dyDescent="0.25">
      <c r="A103" s="139"/>
      <c r="B103" s="139"/>
      <c r="C103" s="138"/>
      <c r="D103" s="138"/>
      <c r="E103" s="138"/>
      <c r="F103" s="138"/>
      <c r="G103" s="138"/>
      <c r="H103" s="139"/>
      <c r="I103" s="156"/>
      <c r="J103" s="195"/>
      <c r="K103" s="136"/>
      <c r="L103" s="198"/>
      <c r="M103" s="193"/>
      <c r="N103" s="1">
        <v>5324</v>
      </c>
      <c r="O103" s="1" t="s">
        <v>865</v>
      </c>
      <c r="P103" s="136"/>
      <c r="Q103" s="192"/>
    </row>
    <row r="104" spans="1:17" x14ac:dyDescent="0.25">
      <c r="A104" s="139"/>
      <c r="B104" s="139"/>
      <c r="C104" s="138"/>
      <c r="D104" s="138"/>
      <c r="E104" s="138"/>
      <c r="F104" s="138"/>
      <c r="G104" s="138"/>
      <c r="H104" s="139"/>
      <c r="I104" s="156"/>
      <c r="J104" s="195"/>
      <c r="K104" s="136"/>
      <c r="L104" s="198"/>
      <c r="M104" s="193"/>
      <c r="N104" s="1">
        <v>5324</v>
      </c>
      <c r="O104" s="1" t="s">
        <v>866</v>
      </c>
      <c r="P104" s="136"/>
      <c r="Q104" s="192"/>
    </row>
    <row r="105" spans="1:17" x14ac:dyDescent="0.25">
      <c r="A105" s="139"/>
      <c r="B105" s="139"/>
      <c r="C105" s="138"/>
      <c r="D105" s="138"/>
      <c r="E105" s="138"/>
      <c r="F105" s="138"/>
      <c r="G105" s="138"/>
      <c r="H105" s="139"/>
      <c r="I105" s="156"/>
      <c r="J105" s="195"/>
      <c r="K105" s="136"/>
      <c r="L105" s="198"/>
      <c r="M105" s="193"/>
      <c r="N105" s="1">
        <v>5324</v>
      </c>
      <c r="O105" s="1" t="s">
        <v>867</v>
      </c>
      <c r="P105" s="136"/>
      <c r="Q105" s="192"/>
    </row>
    <row r="106" spans="1:17" ht="126" x14ac:dyDescent="0.25">
      <c r="A106" s="139"/>
      <c r="B106" s="139"/>
      <c r="C106" s="138"/>
      <c r="D106" s="138"/>
      <c r="E106" s="138"/>
      <c r="F106" s="138"/>
      <c r="G106" s="138"/>
      <c r="H106" s="139"/>
      <c r="I106" s="156"/>
      <c r="J106" s="195"/>
      <c r="K106" s="136"/>
      <c r="L106" s="198"/>
      <c r="M106" s="32" t="s">
        <v>868</v>
      </c>
      <c r="N106" s="35">
        <v>5324</v>
      </c>
      <c r="O106" s="35" t="s">
        <v>1299</v>
      </c>
      <c r="P106" s="136"/>
      <c r="Q106" s="192"/>
    </row>
    <row r="107" spans="1:17" ht="78.75" customHeight="1" x14ac:dyDescent="0.25">
      <c r="A107" s="139">
        <v>14</v>
      </c>
      <c r="B107" s="139" t="s">
        <v>0</v>
      </c>
      <c r="C107" s="138" t="s">
        <v>447</v>
      </c>
      <c r="D107" s="138" t="s">
        <v>443</v>
      </c>
      <c r="E107" s="138" t="s">
        <v>24</v>
      </c>
      <c r="F107" s="138">
        <v>1</v>
      </c>
      <c r="G107" s="138" t="s">
        <v>442</v>
      </c>
      <c r="H107" s="139" t="s">
        <v>15</v>
      </c>
      <c r="I107" s="156">
        <v>80752</v>
      </c>
      <c r="J107" s="195" t="s">
        <v>26</v>
      </c>
      <c r="K107" s="136" t="s">
        <v>421</v>
      </c>
      <c r="L107" s="198" t="s">
        <v>237</v>
      </c>
      <c r="M107" s="192"/>
      <c r="N107" s="1">
        <v>8736</v>
      </c>
      <c r="O107" s="1" t="s">
        <v>459</v>
      </c>
      <c r="P107" s="192">
        <f>SUM(N107:N115)</f>
        <v>77931</v>
      </c>
      <c r="Q107" s="139" t="s">
        <v>13</v>
      </c>
    </row>
    <row r="108" spans="1:17" x14ac:dyDescent="0.25">
      <c r="A108" s="139"/>
      <c r="B108" s="139"/>
      <c r="C108" s="138"/>
      <c r="D108" s="138"/>
      <c r="E108" s="138"/>
      <c r="F108" s="138"/>
      <c r="G108" s="138"/>
      <c r="H108" s="139"/>
      <c r="I108" s="156"/>
      <c r="J108" s="195"/>
      <c r="K108" s="136"/>
      <c r="L108" s="198"/>
      <c r="M108" s="192"/>
      <c r="N108" s="1">
        <v>8708</v>
      </c>
      <c r="O108" s="1" t="s">
        <v>594</v>
      </c>
      <c r="P108" s="192"/>
      <c r="Q108" s="139"/>
    </row>
    <row r="109" spans="1:17" x14ac:dyDescent="0.25">
      <c r="A109" s="139"/>
      <c r="B109" s="139"/>
      <c r="C109" s="138"/>
      <c r="D109" s="138"/>
      <c r="E109" s="138"/>
      <c r="F109" s="138"/>
      <c r="G109" s="138"/>
      <c r="H109" s="139"/>
      <c r="I109" s="156"/>
      <c r="J109" s="195"/>
      <c r="K109" s="136"/>
      <c r="L109" s="198"/>
      <c r="M109" s="192"/>
      <c r="N109" s="1">
        <v>8708</v>
      </c>
      <c r="O109" s="1" t="s">
        <v>595</v>
      </c>
      <c r="P109" s="192"/>
      <c r="Q109" s="139"/>
    </row>
    <row r="110" spans="1:17" x14ac:dyDescent="0.25">
      <c r="A110" s="139"/>
      <c r="B110" s="139"/>
      <c r="C110" s="138"/>
      <c r="D110" s="138"/>
      <c r="E110" s="138"/>
      <c r="F110" s="138"/>
      <c r="G110" s="138"/>
      <c r="H110" s="139"/>
      <c r="I110" s="156"/>
      <c r="J110" s="195"/>
      <c r="K110" s="136"/>
      <c r="L110" s="198"/>
      <c r="M110" s="192"/>
      <c r="N110" s="1">
        <v>8708</v>
      </c>
      <c r="O110" s="1" t="s">
        <v>596</v>
      </c>
      <c r="P110" s="192"/>
      <c r="Q110" s="139"/>
    </row>
    <row r="111" spans="1:17" x14ac:dyDescent="0.25">
      <c r="A111" s="139"/>
      <c r="B111" s="139"/>
      <c r="C111" s="138"/>
      <c r="D111" s="138"/>
      <c r="E111" s="138"/>
      <c r="F111" s="138"/>
      <c r="G111" s="138"/>
      <c r="H111" s="139"/>
      <c r="I111" s="156"/>
      <c r="J111" s="195"/>
      <c r="K111" s="136"/>
      <c r="L111" s="198"/>
      <c r="M111" s="192"/>
      <c r="N111" s="1">
        <v>8715</v>
      </c>
      <c r="O111" s="1" t="s">
        <v>869</v>
      </c>
      <c r="P111" s="192"/>
      <c r="Q111" s="139"/>
    </row>
    <row r="112" spans="1:17" x14ac:dyDescent="0.25">
      <c r="A112" s="139"/>
      <c r="B112" s="139"/>
      <c r="C112" s="138"/>
      <c r="D112" s="138"/>
      <c r="E112" s="138"/>
      <c r="F112" s="138"/>
      <c r="G112" s="138"/>
      <c r="H112" s="139"/>
      <c r="I112" s="156"/>
      <c r="J112" s="195"/>
      <c r="K112" s="136"/>
      <c r="L112" s="198"/>
      <c r="M112" s="192"/>
      <c r="N112" s="1">
        <v>8631</v>
      </c>
      <c r="O112" s="1" t="s">
        <v>870</v>
      </c>
      <c r="P112" s="192"/>
      <c r="Q112" s="139"/>
    </row>
    <row r="113" spans="1:17" x14ac:dyDescent="0.25">
      <c r="A113" s="139"/>
      <c r="B113" s="139"/>
      <c r="C113" s="138"/>
      <c r="D113" s="138"/>
      <c r="E113" s="138"/>
      <c r="F113" s="138"/>
      <c r="G113" s="138"/>
      <c r="H113" s="139"/>
      <c r="I113" s="156"/>
      <c r="J113" s="195"/>
      <c r="K113" s="136"/>
      <c r="L113" s="198"/>
      <c r="M113" s="192"/>
      <c r="N113" s="35">
        <v>8617</v>
      </c>
      <c r="O113" s="35" t="s">
        <v>1300</v>
      </c>
      <c r="P113" s="192"/>
      <c r="Q113" s="139"/>
    </row>
    <row r="114" spans="1:17" x14ac:dyDescent="0.25">
      <c r="A114" s="139"/>
      <c r="B114" s="139"/>
      <c r="C114" s="138"/>
      <c r="D114" s="138"/>
      <c r="E114" s="138"/>
      <c r="F114" s="138"/>
      <c r="G114" s="138"/>
      <c r="H114" s="139"/>
      <c r="I114" s="156"/>
      <c r="J114" s="195"/>
      <c r="K114" s="136"/>
      <c r="L114" s="198"/>
      <c r="M114" s="192"/>
      <c r="N114" s="35">
        <v>8554</v>
      </c>
      <c r="O114" s="35" t="s">
        <v>1300</v>
      </c>
      <c r="P114" s="192"/>
      <c r="Q114" s="139"/>
    </row>
    <row r="115" spans="1:17" ht="141.75" x14ac:dyDescent="0.25">
      <c r="A115" s="139"/>
      <c r="B115" s="139"/>
      <c r="C115" s="138"/>
      <c r="D115" s="138"/>
      <c r="E115" s="138"/>
      <c r="F115" s="138"/>
      <c r="G115" s="138"/>
      <c r="H115" s="139"/>
      <c r="I115" s="156"/>
      <c r="J115" s="195"/>
      <c r="K115" s="136"/>
      <c r="L115" s="198"/>
      <c r="M115" s="18" t="s">
        <v>871</v>
      </c>
      <c r="N115" s="35">
        <v>8554</v>
      </c>
      <c r="O115" s="35" t="s">
        <v>1301</v>
      </c>
      <c r="P115" s="192"/>
      <c r="Q115" s="139"/>
    </row>
    <row r="116" spans="1:17" ht="47.25" customHeight="1" x14ac:dyDescent="0.25">
      <c r="A116" s="139">
        <v>15</v>
      </c>
      <c r="B116" s="139" t="s">
        <v>0</v>
      </c>
      <c r="C116" s="139" t="s">
        <v>455</v>
      </c>
      <c r="D116" s="138" t="s">
        <v>451</v>
      </c>
      <c r="E116" s="138" t="s">
        <v>24</v>
      </c>
      <c r="F116" s="138">
        <v>1</v>
      </c>
      <c r="G116" s="138" t="s">
        <v>1</v>
      </c>
      <c r="H116" s="139" t="s">
        <v>15</v>
      </c>
      <c r="I116" s="136">
        <v>53312</v>
      </c>
      <c r="J116" s="195" t="s">
        <v>26</v>
      </c>
      <c r="K116" s="139" t="s">
        <v>421</v>
      </c>
      <c r="L116" s="194" t="s">
        <v>237</v>
      </c>
      <c r="M116" s="198"/>
      <c r="N116" s="18">
        <v>6664</v>
      </c>
      <c r="O116" s="1" t="s">
        <v>460</v>
      </c>
      <c r="P116" s="192">
        <f>SUM(N116:N124)</f>
        <v>60648</v>
      </c>
      <c r="Q116" s="139" t="s">
        <v>13</v>
      </c>
    </row>
    <row r="117" spans="1:17" x14ac:dyDescent="0.25">
      <c r="A117" s="139"/>
      <c r="B117" s="139"/>
      <c r="C117" s="139"/>
      <c r="D117" s="138"/>
      <c r="E117" s="138"/>
      <c r="F117" s="138"/>
      <c r="G117" s="138"/>
      <c r="H117" s="139"/>
      <c r="I117" s="136"/>
      <c r="J117" s="195"/>
      <c r="K117" s="139"/>
      <c r="L117" s="194"/>
      <c r="M117" s="198"/>
      <c r="N117" s="18">
        <v>6664</v>
      </c>
      <c r="O117" s="1" t="s">
        <v>597</v>
      </c>
      <c r="P117" s="192"/>
      <c r="Q117" s="139"/>
    </row>
    <row r="118" spans="1:17" ht="63" customHeight="1" x14ac:dyDescent="0.25">
      <c r="A118" s="139"/>
      <c r="B118" s="139"/>
      <c r="C118" s="139"/>
      <c r="D118" s="138"/>
      <c r="E118" s="138"/>
      <c r="F118" s="138"/>
      <c r="G118" s="138"/>
      <c r="H118" s="139"/>
      <c r="I118" s="136"/>
      <c r="J118" s="195"/>
      <c r="K118" s="139"/>
      <c r="L118" s="194"/>
      <c r="M118" s="193" t="s">
        <v>599</v>
      </c>
      <c r="N118" s="18">
        <v>6664</v>
      </c>
      <c r="O118" s="1" t="s">
        <v>598</v>
      </c>
      <c r="P118" s="192"/>
      <c r="Q118" s="139"/>
    </row>
    <row r="119" spans="1:17" x14ac:dyDescent="0.25">
      <c r="A119" s="139"/>
      <c r="B119" s="139"/>
      <c r="C119" s="139"/>
      <c r="D119" s="138"/>
      <c r="E119" s="138"/>
      <c r="F119" s="138"/>
      <c r="G119" s="138"/>
      <c r="H119" s="139"/>
      <c r="I119" s="136"/>
      <c r="J119" s="195"/>
      <c r="K119" s="139"/>
      <c r="L119" s="194"/>
      <c r="M119" s="193"/>
      <c r="N119" s="18">
        <v>6776</v>
      </c>
      <c r="O119" s="1" t="s">
        <v>872</v>
      </c>
      <c r="P119" s="192"/>
      <c r="Q119" s="139"/>
    </row>
    <row r="120" spans="1:17" x14ac:dyDescent="0.25">
      <c r="A120" s="139"/>
      <c r="B120" s="139"/>
      <c r="C120" s="139"/>
      <c r="D120" s="138"/>
      <c r="E120" s="138"/>
      <c r="F120" s="138"/>
      <c r="G120" s="138"/>
      <c r="H120" s="139"/>
      <c r="I120" s="136"/>
      <c r="J120" s="195"/>
      <c r="K120" s="139"/>
      <c r="L120" s="194"/>
      <c r="M120" s="193"/>
      <c r="N120" s="18">
        <v>6776</v>
      </c>
      <c r="O120" s="1" t="s">
        <v>873</v>
      </c>
      <c r="P120" s="192"/>
      <c r="Q120" s="139"/>
    </row>
    <row r="121" spans="1:17" x14ac:dyDescent="0.25">
      <c r="A121" s="139"/>
      <c r="B121" s="139"/>
      <c r="C121" s="139"/>
      <c r="D121" s="138"/>
      <c r="E121" s="138"/>
      <c r="F121" s="138"/>
      <c r="G121" s="138"/>
      <c r="H121" s="139"/>
      <c r="I121" s="136"/>
      <c r="J121" s="195"/>
      <c r="K121" s="139"/>
      <c r="L121" s="194"/>
      <c r="M121" s="193"/>
      <c r="N121" s="18">
        <v>6776</v>
      </c>
      <c r="O121" s="1" t="s">
        <v>874</v>
      </c>
      <c r="P121" s="192"/>
      <c r="Q121" s="139"/>
    </row>
    <row r="122" spans="1:17" x14ac:dyDescent="0.25">
      <c r="A122" s="139"/>
      <c r="B122" s="139"/>
      <c r="C122" s="139"/>
      <c r="D122" s="138"/>
      <c r="E122" s="138"/>
      <c r="F122" s="138"/>
      <c r="G122" s="138"/>
      <c r="H122" s="139"/>
      <c r="I122" s="136"/>
      <c r="J122" s="195"/>
      <c r="K122" s="139"/>
      <c r="L122" s="194"/>
      <c r="M122" s="193"/>
      <c r="N122" s="18">
        <v>6776</v>
      </c>
      <c r="O122" s="1" t="s">
        <v>875</v>
      </c>
      <c r="P122" s="192"/>
      <c r="Q122" s="139"/>
    </row>
    <row r="123" spans="1:17" x14ac:dyDescent="0.25">
      <c r="A123" s="139"/>
      <c r="B123" s="139"/>
      <c r="C123" s="139"/>
      <c r="D123" s="138"/>
      <c r="E123" s="138"/>
      <c r="F123" s="138"/>
      <c r="G123" s="138"/>
      <c r="H123" s="139"/>
      <c r="I123" s="136"/>
      <c r="J123" s="195"/>
      <c r="K123" s="139"/>
      <c r="L123" s="194"/>
      <c r="M123" s="193"/>
      <c r="N123" s="43">
        <v>6776</v>
      </c>
      <c r="O123" s="35" t="s">
        <v>1302</v>
      </c>
      <c r="P123" s="192"/>
      <c r="Q123" s="139"/>
    </row>
    <row r="124" spans="1:17" ht="126" x14ac:dyDescent="0.25">
      <c r="A124" s="139"/>
      <c r="B124" s="139"/>
      <c r="C124" s="139"/>
      <c r="D124" s="138"/>
      <c r="E124" s="138"/>
      <c r="F124" s="138"/>
      <c r="G124" s="138"/>
      <c r="H124" s="139"/>
      <c r="I124" s="136"/>
      <c r="J124" s="195"/>
      <c r="K124" s="139"/>
      <c r="L124" s="194"/>
      <c r="M124" s="32" t="s">
        <v>876</v>
      </c>
      <c r="N124" s="43">
        <v>6776</v>
      </c>
      <c r="O124" s="35" t="s">
        <v>1303</v>
      </c>
      <c r="P124" s="192"/>
      <c r="Q124" s="139"/>
    </row>
    <row r="125" spans="1:17" ht="63" customHeight="1" x14ac:dyDescent="0.25">
      <c r="A125" s="139">
        <v>16</v>
      </c>
      <c r="B125" s="139" t="s">
        <v>0</v>
      </c>
      <c r="C125" s="139" t="s">
        <v>456</v>
      </c>
      <c r="D125" s="138" t="s">
        <v>452</v>
      </c>
      <c r="E125" s="138" t="s">
        <v>24</v>
      </c>
      <c r="F125" s="138">
        <v>1</v>
      </c>
      <c r="G125" s="138" t="s">
        <v>342</v>
      </c>
      <c r="H125" s="139" t="s">
        <v>15</v>
      </c>
      <c r="I125" s="136">
        <v>110432</v>
      </c>
      <c r="J125" s="195" t="s">
        <v>26</v>
      </c>
      <c r="K125" s="139" t="s">
        <v>421</v>
      </c>
      <c r="L125" s="194" t="s">
        <v>237</v>
      </c>
      <c r="M125" s="198"/>
      <c r="N125" s="18">
        <v>13804</v>
      </c>
      <c r="O125" s="1" t="s">
        <v>461</v>
      </c>
      <c r="P125" s="192">
        <f>SUM(N125:N133)</f>
        <v>125628</v>
      </c>
      <c r="Q125" s="139" t="s">
        <v>13</v>
      </c>
    </row>
    <row r="126" spans="1:17" x14ac:dyDescent="0.25">
      <c r="A126" s="139"/>
      <c r="B126" s="139"/>
      <c r="C126" s="139"/>
      <c r="D126" s="138"/>
      <c r="E126" s="138"/>
      <c r="F126" s="138"/>
      <c r="G126" s="138"/>
      <c r="H126" s="139"/>
      <c r="I126" s="136"/>
      <c r="J126" s="195"/>
      <c r="K126" s="139"/>
      <c r="L126" s="194"/>
      <c r="M126" s="198"/>
      <c r="N126" s="18">
        <v>13804</v>
      </c>
      <c r="O126" s="1" t="s">
        <v>601</v>
      </c>
      <c r="P126" s="192"/>
      <c r="Q126" s="139"/>
    </row>
    <row r="127" spans="1:17" ht="78.75" customHeight="1" x14ac:dyDescent="0.25">
      <c r="A127" s="139"/>
      <c r="B127" s="139"/>
      <c r="C127" s="139"/>
      <c r="D127" s="138"/>
      <c r="E127" s="138"/>
      <c r="F127" s="138"/>
      <c r="G127" s="138"/>
      <c r="H127" s="139"/>
      <c r="I127" s="136"/>
      <c r="J127" s="195"/>
      <c r="K127" s="139"/>
      <c r="L127" s="194"/>
      <c r="M127" s="193" t="s">
        <v>600</v>
      </c>
      <c r="N127" s="18">
        <v>13804</v>
      </c>
      <c r="O127" s="1" t="s">
        <v>602</v>
      </c>
      <c r="P127" s="192"/>
      <c r="Q127" s="139"/>
    </row>
    <row r="128" spans="1:17" x14ac:dyDescent="0.25">
      <c r="A128" s="139"/>
      <c r="B128" s="139"/>
      <c r="C128" s="139"/>
      <c r="D128" s="138"/>
      <c r="E128" s="138"/>
      <c r="F128" s="138"/>
      <c r="G128" s="138"/>
      <c r="H128" s="139"/>
      <c r="I128" s="136"/>
      <c r="J128" s="195"/>
      <c r="K128" s="139"/>
      <c r="L128" s="194"/>
      <c r="M128" s="193"/>
      <c r="N128" s="18">
        <v>14036</v>
      </c>
      <c r="O128" s="1" t="s">
        <v>877</v>
      </c>
      <c r="P128" s="192"/>
      <c r="Q128" s="139"/>
    </row>
    <row r="129" spans="1:17" x14ac:dyDescent="0.25">
      <c r="A129" s="139"/>
      <c r="B129" s="139"/>
      <c r="C129" s="139"/>
      <c r="D129" s="138"/>
      <c r="E129" s="138"/>
      <c r="F129" s="138"/>
      <c r="G129" s="138"/>
      <c r="H129" s="139"/>
      <c r="I129" s="136"/>
      <c r="J129" s="195"/>
      <c r="K129" s="139"/>
      <c r="L129" s="194"/>
      <c r="M129" s="193"/>
      <c r="N129" s="18">
        <v>14036</v>
      </c>
      <c r="O129" s="1" t="s">
        <v>878</v>
      </c>
      <c r="P129" s="192"/>
      <c r="Q129" s="139"/>
    </row>
    <row r="130" spans="1:17" x14ac:dyDescent="0.25">
      <c r="A130" s="139"/>
      <c r="B130" s="139"/>
      <c r="C130" s="139"/>
      <c r="D130" s="138"/>
      <c r="E130" s="138"/>
      <c r="F130" s="138"/>
      <c r="G130" s="138"/>
      <c r="H130" s="139"/>
      <c r="I130" s="136"/>
      <c r="J130" s="195"/>
      <c r="K130" s="139"/>
      <c r="L130" s="194"/>
      <c r="M130" s="193"/>
      <c r="N130" s="18">
        <v>14036</v>
      </c>
      <c r="O130" s="1" t="s">
        <v>879</v>
      </c>
      <c r="P130" s="192"/>
      <c r="Q130" s="139"/>
    </row>
    <row r="131" spans="1:17" x14ac:dyDescent="0.25">
      <c r="A131" s="139"/>
      <c r="B131" s="139"/>
      <c r="C131" s="139"/>
      <c r="D131" s="138"/>
      <c r="E131" s="138"/>
      <c r="F131" s="138"/>
      <c r="G131" s="138"/>
      <c r="H131" s="139"/>
      <c r="I131" s="136"/>
      <c r="J131" s="195"/>
      <c r="K131" s="139"/>
      <c r="L131" s="194"/>
      <c r="M131" s="193"/>
      <c r="N131" s="18">
        <v>14036</v>
      </c>
      <c r="O131" s="1" t="s">
        <v>880</v>
      </c>
      <c r="P131" s="192"/>
      <c r="Q131" s="139"/>
    </row>
    <row r="132" spans="1:17" x14ac:dyDescent="0.25">
      <c r="A132" s="139"/>
      <c r="B132" s="139"/>
      <c r="C132" s="139"/>
      <c r="D132" s="138"/>
      <c r="E132" s="138"/>
      <c r="F132" s="138"/>
      <c r="G132" s="138"/>
      <c r="H132" s="139"/>
      <c r="I132" s="136"/>
      <c r="J132" s="195"/>
      <c r="K132" s="139"/>
      <c r="L132" s="194"/>
      <c r="M132" s="193"/>
      <c r="N132" s="43">
        <v>14036</v>
      </c>
      <c r="O132" s="35" t="s">
        <v>1306</v>
      </c>
      <c r="P132" s="192"/>
      <c r="Q132" s="139"/>
    </row>
    <row r="133" spans="1:17" ht="141.75" x14ac:dyDescent="0.25">
      <c r="A133" s="139"/>
      <c r="B133" s="139"/>
      <c r="C133" s="139"/>
      <c r="D133" s="138"/>
      <c r="E133" s="138"/>
      <c r="F133" s="138"/>
      <c r="G133" s="138"/>
      <c r="H133" s="139"/>
      <c r="I133" s="136"/>
      <c r="J133" s="195"/>
      <c r="K133" s="139"/>
      <c r="L133" s="194"/>
      <c r="M133" s="32" t="s">
        <v>1304</v>
      </c>
      <c r="N133" s="43">
        <v>14036</v>
      </c>
      <c r="O133" s="35" t="s">
        <v>1305</v>
      </c>
      <c r="P133" s="192"/>
      <c r="Q133" s="139"/>
    </row>
    <row r="134" spans="1:17" ht="63" customHeight="1" x14ac:dyDescent="0.25">
      <c r="A134" s="139">
        <v>17</v>
      </c>
      <c r="B134" s="139" t="s">
        <v>0</v>
      </c>
      <c r="C134" s="139" t="s">
        <v>457</v>
      </c>
      <c r="D134" s="138" t="s">
        <v>454</v>
      </c>
      <c r="E134" s="138" t="s">
        <v>24</v>
      </c>
      <c r="F134" s="138">
        <v>1</v>
      </c>
      <c r="G134" s="138" t="s">
        <v>453</v>
      </c>
      <c r="H134" s="139" t="s">
        <v>15</v>
      </c>
      <c r="I134" s="136">
        <v>161840</v>
      </c>
      <c r="J134" s="195" t="s">
        <v>26</v>
      </c>
      <c r="K134" s="139" t="s">
        <v>421</v>
      </c>
      <c r="L134" s="194" t="s">
        <v>237</v>
      </c>
      <c r="M134" s="198"/>
      <c r="N134" s="18">
        <v>20230</v>
      </c>
      <c r="O134" s="1" t="s">
        <v>462</v>
      </c>
      <c r="P134" s="192">
        <f>SUM(N134:N143)</f>
        <v>204680</v>
      </c>
      <c r="Q134" s="139" t="s">
        <v>13</v>
      </c>
    </row>
    <row r="135" spans="1:17" x14ac:dyDescent="0.25">
      <c r="A135" s="139"/>
      <c r="B135" s="139"/>
      <c r="C135" s="139"/>
      <c r="D135" s="138"/>
      <c r="E135" s="138"/>
      <c r="F135" s="138"/>
      <c r="G135" s="138"/>
      <c r="H135" s="139"/>
      <c r="I135" s="136"/>
      <c r="J135" s="195"/>
      <c r="K135" s="139"/>
      <c r="L135" s="194"/>
      <c r="M135" s="198"/>
      <c r="N135" s="18">
        <v>20230</v>
      </c>
      <c r="O135" s="1" t="s">
        <v>603</v>
      </c>
      <c r="P135" s="192"/>
      <c r="Q135" s="139"/>
    </row>
    <row r="136" spans="1:17" ht="63" customHeight="1" x14ac:dyDescent="0.25">
      <c r="A136" s="139"/>
      <c r="B136" s="139"/>
      <c r="C136" s="139"/>
      <c r="D136" s="138"/>
      <c r="E136" s="138"/>
      <c r="F136" s="138"/>
      <c r="G136" s="138"/>
      <c r="H136" s="139"/>
      <c r="I136" s="136"/>
      <c r="J136" s="195"/>
      <c r="K136" s="139"/>
      <c r="L136" s="194"/>
      <c r="M136" s="193" t="s">
        <v>605</v>
      </c>
      <c r="N136" s="18">
        <v>20230</v>
      </c>
      <c r="O136" s="1" t="s">
        <v>604</v>
      </c>
      <c r="P136" s="192"/>
      <c r="Q136" s="139"/>
    </row>
    <row r="137" spans="1:17" x14ac:dyDescent="0.25">
      <c r="A137" s="139"/>
      <c r="B137" s="139"/>
      <c r="C137" s="139"/>
      <c r="D137" s="138"/>
      <c r="E137" s="138"/>
      <c r="F137" s="138"/>
      <c r="G137" s="138"/>
      <c r="H137" s="139"/>
      <c r="I137" s="136"/>
      <c r="J137" s="195"/>
      <c r="K137" s="139"/>
      <c r="L137" s="194"/>
      <c r="M137" s="193"/>
      <c r="N137" s="18">
        <v>20570</v>
      </c>
      <c r="O137" s="1" t="s">
        <v>882</v>
      </c>
      <c r="P137" s="192"/>
      <c r="Q137" s="139"/>
    </row>
    <row r="138" spans="1:17" x14ac:dyDescent="0.25">
      <c r="A138" s="139"/>
      <c r="B138" s="139"/>
      <c r="C138" s="139"/>
      <c r="D138" s="138"/>
      <c r="E138" s="138"/>
      <c r="F138" s="138"/>
      <c r="G138" s="138"/>
      <c r="H138" s="139"/>
      <c r="I138" s="136"/>
      <c r="J138" s="195"/>
      <c r="K138" s="139"/>
      <c r="L138" s="194"/>
      <c r="M138" s="193"/>
      <c r="N138" s="18">
        <v>20570</v>
      </c>
      <c r="O138" s="1" t="s">
        <v>883</v>
      </c>
      <c r="P138" s="192"/>
      <c r="Q138" s="139"/>
    </row>
    <row r="139" spans="1:17" x14ac:dyDescent="0.25">
      <c r="A139" s="139"/>
      <c r="B139" s="139"/>
      <c r="C139" s="139"/>
      <c r="D139" s="138"/>
      <c r="E139" s="138"/>
      <c r="F139" s="138"/>
      <c r="G139" s="138"/>
      <c r="H139" s="139"/>
      <c r="I139" s="136"/>
      <c r="J139" s="195"/>
      <c r="K139" s="139"/>
      <c r="L139" s="194"/>
      <c r="M139" s="193"/>
      <c r="N139" s="18">
        <v>20570</v>
      </c>
      <c r="O139" s="1" t="s">
        <v>884</v>
      </c>
      <c r="P139" s="192"/>
      <c r="Q139" s="139"/>
    </row>
    <row r="140" spans="1:17" x14ac:dyDescent="0.25">
      <c r="A140" s="139"/>
      <c r="B140" s="139"/>
      <c r="C140" s="139"/>
      <c r="D140" s="138"/>
      <c r="E140" s="138"/>
      <c r="F140" s="138"/>
      <c r="G140" s="138"/>
      <c r="H140" s="139"/>
      <c r="I140" s="136"/>
      <c r="J140" s="195"/>
      <c r="K140" s="139"/>
      <c r="L140" s="194"/>
      <c r="M140" s="193"/>
      <c r="N140" s="18">
        <v>20570</v>
      </c>
      <c r="O140" s="1" t="s">
        <v>885</v>
      </c>
      <c r="P140" s="192"/>
      <c r="Q140" s="139"/>
    </row>
    <row r="141" spans="1:17" x14ac:dyDescent="0.25">
      <c r="A141" s="139"/>
      <c r="B141" s="139"/>
      <c r="C141" s="139"/>
      <c r="D141" s="138"/>
      <c r="E141" s="138"/>
      <c r="F141" s="138"/>
      <c r="G141" s="138"/>
      <c r="H141" s="139"/>
      <c r="I141" s="136"/>
      <c r="J141" s="195"/>
      <c r="K141" s="139"/>
      <c r="L141" s="194"/>
      <c r="M141" s="193"/>
      <c r="N141" s="43">
        <v>20570</v>
      </c>
      <c r="O141" s="35" t="s">
        <v>1307</v>
      </c>
      <c r="P141" s="192"/>
      <c r="Q141" s="139"/>
    </row>
    <row r="142" spans="1:17" ht="94.5" customHeight="1" x14ac:dyDescent="0.25">
      <c r="A142" s="139"/>
      <c r="B142" s="139"/>
      <c r="C142" s="139"/>
      <c r="D142" s="138"/>
      <c r="E142" s="138"/>
      <c r="F142" s="138"/>
      <c r="G142" s="138"/>
      <c r="H142" s="139"/>
      <c r="I142" s="136"/>
      <c r="J142" s="195"/>
      <c r="K142" s="139"/>
      <c r="L142" s="194"/>
      <c r="M142" s="193" t="s">
        <v>881</v>
      </c>
      <c r="N142" s="43">
        <v>20570</v>
      </c>
      <c r="O142" s="35" t="s">
        <v>1446</v>
      </c>
      <c r="P142" s="192"/>
      <c r="Q142" s="139"/>
    </row>
    <row r="143" spans="1:17" x14ac:dyDescent="0.25">
      <c r="A143" s="139"/>
      <c r="B143" s="139"/>
      <c r="C143" s="139"/>
      <c r="D143" s="138"/>
      <c r="E143" s="138"/>
      <c r="F143" s="138"/>
      <c r="G143" s="138"/>
      <c r="H143" s="139"/>
      <c r="I143" s="136"/>
      <c r="J143" s="195"/>
      <c r="K143" s="139"/>
      <c r="L143" s="194"/>
      <c r="M143" s="193"/>
      <c r="N143" s="43">
        <v>20570</v>
      </c>
      <c r="O143" s="35" t="s">
        <v>1308</v>
      </c>
      <c r="P143" s="192"/>
      <c r="Q143" s="139"/>
    </row>
    <row r="144" spans="1:17" ht="31.5" customHeight="1" x14ac:dyDescent="0.25">
      <c r="A144" s="139">
        <v>18</v>
      </c>
      <c r="B144" s="138" t="s">
        <v>0</v>
      </c>
      <c r="C144" s="139" t="s">
        <v>477</v>
      </c>
      <c r="D144" s="138" t="s">
        <v>463</v>
      </c>
      <c r="E144" s="138" t="s">
        <v>24</v>
      </c>
      <c r="F144" s="138">
        <v>1</v>
      </c>
      <c r="G144" s="138" t="s">
        <v>17</v>
      </c>
      <c r="H144" s="139" t="s">
        <v>15</v>
      </c>
      <c r="I144" s="136">
        <v>47600</v>
      </c>
      <c r="J144" s="195" t="s">
        <v>26</v>
      </c>
      <c r="K144" s="139" t="s">
        <v>421</v>
      </c>
      <c r="L144" s="194" t="s">
        <v>237</v>
      </c>
      <c r="M144" s="198"/>
      <c r="N144" s="18">
        <v>3618.79</v>
      </c>
      <c r="O144" s="1" t="s">
        <v>490</v>
      </c>
      <c r="P144" s="136">
        <f>SUM(N144:N153)</f>
        <v>37245.589999999997</v>
      </c>
      <c r="Q144" s="192" t="s">
        <v>13</v>
      </c>
    </row>
    <row r="145" spans="1:17" x14ac:dyDescent="0.25">
      <c r="A145" s="139"/>
      <c r="B145" s="138"/>
      <c r="C145" s="139"/>
      <c r="D145" s="138"/>
      <c r="E145" s="138"/>
      <c r="F145" s="138"/>
      <c r="G145" s="138"/>
      <c r="H145" s="139"/>
      <c r="I145" s="136"/>
      <c r="J145" s="195"/>
      <c r="K145" s="139"/>
      <c r="L145" s="194"/>
      <c r="M145" s="198"/>
      <c r="N145" s="18">
        <v>3644.97</v>
      </c>
      <c r="O145" s="1" t="s">
        <v>606</v>
      </c>
      <c r="P145" s="136"/>
      <c r="Q145" s="192"/>
    </row>
    <row r="146" spans="1:17" x14ac:dyDescent="0.25">
      <c r="A146" s="139"/>
      <c r="B146" s="138"/>
      <c r="C146" s="139"/>
      <c r="D146" s="138"/>
      <c r="E146" s="138"/>
      <c r="F146" s="138"/>
      <c r="G146" s="138"/>
      <c r="H146" s="139"/>
      <c r="I146" s="136"/>
      <c r="J146" s="195"/>
      <c r="K146" s="139"/>
      <c r="L146" s="194"/>
      <c r="M146" s="198"/>
      <c r="N146" s="18">
        <v>3644.97</v>
      </c>
      <c r="O146" s="1" t="s">
        <v>607</v>
      </c>
      <c r="P146" s="136"/>
      <c r="Q146" s="192"/>
    </row>
    <row r="147" spans="1:17" ht="78.75" customHeight="1" x14ac:dyDescent="0.25">
      <c r="A147" s="139"/>
      <c r="B147" s="138"/>
      <c r="C147" s="139"/>
      <c r="D147" s="138"/>
      <c r="E147" s="138"/>
      <c r="F147" s="138"/>
      <c r="G147" s="138"/>
      <c r="H147" s="139"/>
      <c r="I147" s="136"/>
      <c r="J147" s="195"/>
      <c r="K147" s="139"/>
      <c r="L147" s="194"/>
      <c r="M147" s="193" t="s">
        <v>886</v>
      </c>
      <c r="N147" s="18">
        <v>3714.7</v>
      </c>
      <c r="O147" s="1" t="s">
        <v>608</v>
      </c>
      <c r="P147" s="136"/>
      <c r="Q147" s="192"/>
    </row>
    <row r="148" spans="1:17" x14ac:dyDescent="0.25">
      <c r="A148" s="139"/>
      <c r="B148" s="138"/>
      <c r="C148" s="139"/>
      <c r="D148" s="138"/>
      <c r="E148" s="138"/>
      <c r="F148" s="138"/>
      <c r="G148" s="138"/>
      <c r="H148" s="139"/>
      <c r="I148" s="136"/>
      <c r="J148" s="195"/>
      <c r="K148" s="139"/>
      <c r="L148" s="194"/>
      <c r="M148" s="193"/>
      <c r="N148" s="18">
        <v>3715.91</v>
      </c>
      <c r="O148" s="1" t="s">
        <v>888</v>
      </c>
      <c r="P148" s="136"/>
      <c r="Q148" s="192"/>
    </row>
    <row r="149" spans="1:17" x14ac:dyDescent="0.25">
      <c r="A149" s="139"/>
      <c r="B149" s="138"/>
      <c r="C149" s="139"/>
      <c r="D149" s="138"/>
      <c r="E149" s="138"/>
      <c r="F149" s="138"/>
      <c r="G149" s="138"/>
      <c r="H149" s="139"/>
      <c r="I149" s="136"/>
      <c r="J149" s="195"/>
      <c r="K149" s="139"/>
      <c r="L149" s="194"/>
      <c r="M149" s="193"/>
      <c r="N149" s="18">
        <v>3715.91</v>
      </c>
      <c r="O149" s="1" t="s">
        <v>889</v>
      </c>
      <c r="P149" s="136"/>
      <c r="Q149" s="192"/>
    </row>
    <row r="150" spans="1:17" x14ac:dyDescent="0.25">
      <c r="A150" s="139"/>
      <c r="B150" s="138"/>
      <c r="C150" s="139"/>
      <c r="D150" s="138"/>
      <c r="E150" s="138"/>
      <c r="F150" s="138"/>
      <c r="G150" s="138"/>
      <c r="H150" s="139"/>
      <c r="I150" s="136"/>
      <c r="J150" s="195"/>
      <c r="K150" s="139"/>
      <c r="L150" s="194"/>
      <c r="M150" s="193"/>
      <c r="N150" s="18">
        <v>3742.53</v>
      </c>
      <c r="O150" s="1" t="s">
        <v>890</v>
      </c>
      <c r="P150" s="136"/>
      <c r="Q150" s="192"/>
    </row>
    <row r="151" spans="1:17" x14ac:dyDescent="0.25">
      <c r="A151" s="139"/>
      <c r="B151" s="138"/>
      <c r="C151" s="139"/>
      <c r="D151" s="138"/>
      <c r="E151" s="138"/>
      <c r="F151" s="138"/>
      <c r="G151" s="138"/>
      <c r="H151" s="139"/>
      <c r="I151" s="136"/>
      <c r="J151" s="195"/>
      <c r="K151" s="139"/>
      <c r="L151" s="194"/>
      <c r="M151" s="193"/>
      <c r="N151" s="43">
        <v>3805.45</v>
      </c>
      <c r="O151" s="35" t="s">
        <v>1309</v>
      </c>
      <c r="P151" s="136"/>
      <c r="Q151" s="192"/>
    </row>
    <row r="152" spans="1:17" ht="141.75" customHeight="1" x14ac:dyDescent="0.25">
      <c r="A152" s="139"/>
      <c r="B152" s="138"/>
      <c r="C152" s="139"/>
      <c r="D152" s="138"/>
      <c r="E152" s="138"/>
      <c r="F152" s="138"/>
      <c r="G152" s="138"/>
      <c r="H152" s="139"/>
      <c r="I152" s="136"/>
      <c r="J152" s="195"/>
      <c r="K152" s="139"/>
      <c r="L152" s="194"/>
      <c r="M152" s="193" t="s">
        <v>887</v>
      </c>
      <c r="N152" s="38">
        <v>3821.18</v>
      </c>
      <c r="O152" s="38" t="s">
        <v>1310</v>
      </c>
      <c r="P152" s="136"/>
      <c r="Q152" s="192"/>
    </row>
    <row r="153" spans="1:17" x14ac:dyDescent="0.25">
      <c r="A153" s="139"/>
      <c r="B153" s="138"/>
      <c r="C153" s="139"/>
      <c r="D153" s="138"/>
      <c r="E153" s="138"/>
      <c r="F153" s="138"/>
      <c r="G153" s="138"/>
      <c r="H153" s="139"/>
      <c r="I153" s="136"/>
      <c r="J153" s="195"/>
      <c r="K153" s="139"/>
      <c r="L153" s="194"/>
      <c r="M153" s="193"/>
      <c r="N153" s="43">
        <v>3821.18</v>
      </c>
      <c r="O153" s="35" t="s">
        <v>1311</v>
      </c>
      <c r="P153" s="136"/>
      <c r="Q153" s="192"/>
    </row>
    <row r="154" spans="1:17" ht="63" customHeight="1" x14ac:dyDescent="0.25">
      <c r="A154" s="139">
        <v>19</v>
      </c>
      <c r="B154" s="138" t="s">
        <v>0</v>
      </c>
      <c r="C154" s="139" t="s">
        <v>478</v>
      </c>
      <c r="D154" s="138" t="s">
        <v>464</v>
      </c>
      <c r="E154" s="138" t="s">
        <v>24</v>
      </c>
      <c r="F154" s="138">
        <v>1</v>
      </c>
      <c r="G154" s="138" t="s">
        <v>1</v>
      </c>
      <c r="H154" s="139" t="s">
        <v>15</v>
      </c>
      <c r="I154" s="136">
        <v>142800</v>
      </c>
      <c r="J154" s="195" t="s">
        <v>26</v>
      </c>
      <c r="K154" s="139" t="s">
        <v>421</v>
      </c>
      <c r="L154" s="194" t="s">
        <v>237</v>
      </c>
      <c r="M154" s="198"/>
      <c r="N154" s="18">
        <v>17850</v>
      </c>
      <c r="O154" s="19" t="s">
        <v>491</v>
      </c>
      <c r="P154" s="136">
        <f>SUM(N154:N162)</f>
        <v>162450</v>
      </c>
      <c r="Q154" s="192" t="s">
        <v>13</v>
      </c>
    </row>
    <row r="155" spans="1:17" x14ac:dyDescent="0.25">
      <c r="A155" s="139"/>
      <c r="B155" s="138"/>
      <c r="C155" s="139"/>
      <c r="D155" s="138"/>
      <c r="E155" s="138"/>
      <c r="F155" s="138"/>
      <c r="G155" s="138"/>
      <c r="H155" s="139"/>
      <c r="I155" s="136"/>
      <c r="J155" s="195"/>
      <c r="K155" s="139"/>
      <c r="L155" s="194"/>
      <c r="M155" s="198"/>
      <c r="N155" s="18">
        <v>17850</v>
      </c>
      <c r="O155" s="19" t="s">
        <v>609</v>
      </c>
      <c r="P155" s="136"/>
      <c r="Q155" s="192"/>
    </row>
    <row r="156" spans="1:17" x14ac:dyDescent="0.25">
      <c r="A156" s="139"/>
      <c r="B156" s="138"/>
      <c r="C156" s="139"/>
      <c r="D156" s="138"/>
      <c r="E156" s="138"/>
      <c r="F156" s="138"/>
      <c r="G156" s="138"/>
      <c r="H156" s="139"/>
      <c r="I156" s="136"/>
      <c r="J156" s="195"/>
      <c r="K156" s="139"/>
      <c r="L156" s="194"/>
      <c r="M156" s="198"/>
      <c r="N156" s="18">
        <v>17850</v>
      </c>
      <c r="O156" s="19" t="s">
        <v>610</v>
      </c>
      <c r="P156" s="136"/>
      <c r="Q156" s="192"/>
    </row>
    <row r="157" spans="1:17" x14ac:dyDescent="0.25">
      <c r="A157" s="139"/>
      <c r="B157" s="138"/>
      <c r="C157" s="139"/>
      <c r="D157" s="138"/>
      <c r="E157" s="138"/>
      <c r="F157" s="138"/>
      <c r="G157" s="138"/>
      <c r="H157" s="139"/>
      <c r="I157" s="136"/>
      <c r="J157" s="195"/>
      <c r="K157" s="139"/>
      <c r="L157" s="194"/>
      <c r="M157" s="198"/>
      <c r="N157" s="18">
        <v>18150</v>
      </c>
      <c r="O157" s="19" t="s">
        <v>891</v>
      </c>
      <c r="P157" s="136"/>
      <c r="Q157" s="192"/>
    </row>
    <row r="158" spans="1:17" ht="63" customHeight="1" x14ac:dyDescent="0.25">
      <c r="A158" s="139"/>
      <c r="B158" s="138"/>
      <c r="C158" s="139"/>
      <c r="D158" s="138"/>
      <c r="E158" s="138"/>
      <c r="F158" s="138"/>
      <c r="G158" s="138"/>
      <c r="H158" s="139"/>
      <c r="I158" s="136"/>
      <c r="J158" s="195"/>
      <c r="K158" s="139"/>
      <c r="L158" s="194"/>
      <c r="M158" s="193" t="s">
        <v>611</v>
      </c>
      <c r="N158" s="18">
        <v>18150</v>
      </c>
      <c r="O158" s="19" t="s">
        <v>892</v>
      </c>
      <c r="P158" s="136"/>
      <c r="Q158" s="192"/>
    </row>
    <row r="159" spans="1:17" x14ac:dyDescent="0.25">
      <c r="A159" s="139"/>
      <c r="B159" s="138"/>
      <c r="C159" s="139"/>
      <c r="D159" s="138"/>
      <c r="E159" s="138"/>
      <c r="F159" s="138"/>
      <c r="G159" s="138"/>
      <c r="H159" s="139"/>
      <c r="I159" s="136"/>
      <c r="J159" s="195"/>
      <c r="K159" s="139"/>
      <c r="L159" s="194"/>
      <c r="M159" s="193"/>
      <c r="N159" s="18">
        <v>18150</v>
      </c>
      <c r="O159" s="19" t="s">
        <v>893</v>
      </c>
      <c r="P159" s="136"/>
      <c r="Q159" s="192"/>
    </row>
    <row r="160" spans="1:17" x14ac:dyDescent="0.25">
      <c r="A160" s="139"/>
      <c r="B160" s="138"/>
      <c r="C160" s="139"/>
      <c r="D160" s="138"/>
      <c r="E160" s="138"/>
      <c r="F160" s="138"/>
      <c r="G160" s="138"/>
      <c r="H160" s="139"/>
      <c r="I160" s="136"/>
      <c r="J160" s="195"/>
      <c r="K160" s="139"/>
      <c r="L160" s="194"/>
      <c r="M160" s="193"/>
      <c r="N160" s="18">
        <v>18150</v>
      </c>
      <c r="O160" s="19" t="s">
        <v>894</v>
      </c>
      <c r="P160" s="136"/>
      <c r="Q160" s="192"/>
    </row>
    <row r="161" spans="1:17" x14ac:dyDescent="0.25">
      <c r="A161" s="139"/>
      <c r="B161" s="138"/>
      <c r="C161" s="139"/>
      <c r="D161" s="138"/>
      <c r="E161" s="138"/>
      <c r="F161" s="138"/>
      <c r="G161" s="138"/>
      <c r="H161" s="139"/>
      <c r="I161" s="136"/>
      <c r="J161" s="195"/>
      <c r="K161" s="139"/>
      <c r="L161" s="194"/>
      <c r="M161" s="193"/>
      <c r="N161" s="43">
        <v>18150</v>
      </c>
      <c r="O161" s="42" t="s">
        <v>1312</v>
      </c>
      <c r="P161" s="136"/>
      <c r="Q161" s="192"/>
    </row>
    <row r="162" spans="1:17" ht="189" x14ac:dyDescent="0.25">
      <c r="A162" s="139"/>
      <c r="B162" s="138"/>
      <c r="C162" s="139"/>
      <c r="D162" s="138"/>
      <c r="E162" s="138"/>
      <c r="F162" s="138"/>
      <c r="G162" s="138"/>
      <c r="H162" s="139"/>
      <c r="I162" s="136"/>
      <c r="J162" s="195"/>
      <c r="K162" s="139"/>
      <c r="L162" s="194"/>
      <c r="M162" s="32" t="s">
        <v>895</v>
      </c>
      <c r="N162" s="43">
        <v>18150</v>
      </c>
      <c r="O162" s="42" t="s">
        <v>1313</v>
      </c>
      <c r="P162" s="136"/>
      <c r="Q162" s="192"/>
    </row>
    <row r="163" spans="1:17" ht="63" x14ac:dyDescent="0.25">
      <c r="A163" s="139">
        <v>20</v>
      </c>
      <c r="B163" s="138" t="s">
        <v>0</v>
      </c>
      <c r="C163" s="139" t="s">
        <v>479</v>
      </c>
      <c r="D163" s="138" t="s">
        <v>465</v>
      </c>
      <c r="E163" s="138" t="s">
        <v>24</v>
      </c>
      <c r="F163" s="138">
        <v>1</v>
      </c>
      <c r="G163" s="138" t="s">
        <v>3</v>
      </c>
      <c r="H163" s="139" t="s">
        <v>15</v>
      </c>
      <c r="I163" s="136">
        <v>85626.45</v>
      </c>
      <c r="J163" s="195" t="s">
        <v>26</v>
      </c>
      <c r="K163" s="139" t="s">
        <v>486</v>
      </c>
      <c r="L163" s="194" t="s">
        <v>418</v>
      </c>
      <c r="M163" s="32" t="s">
        <v>612</v>
      </c>
      <c r="N163" s="18"/>
      <c r="O163" s="1"/>
      <c r="P163" s="136">
        <f>SUM(N163:N164)</f>
        <v>0</v>
      </c>
      <c r="Q163" s="192" t="s">
        <v>13</v>
      </c>
    </row>
    <row r="164" spans="1:17" ht="78.75" x14ac:dyDescent="0.25">
      <c r="A164" s="139"/>
      <c r="B164" s="138"/>
      <c r="C164" s="139"/>
      <c r="D164" s="138"/>
      <c r="E164" s="138"/>
      <c r="F164" s="138"/>
      <c r="G164" s="138"/>
      <c r="H164" s="139"/>
      <c r="I164" s="136"/>
      <c r="J164" s="195"/>
      <c r="K164" s="139"/>
      <c r="L164" s="194"/>
      <c r="M164" s="32" t="s">
        <v>613</v>
      </c>
      <c r="N164" s="18"/>
      <c r="O164" s="1"/>
      <c r="P164" s="136"/>
      <c r="Q164" s="192"/>
    </row>
    <row r="165" spans="1:17" ht="63" x14ac:dyDescent="0.25">
      <c r="A165" s="139"/>
      <c r="B165" s="138"/>
      <c r="C165" s="139"/>
      <c r="D165" s="138"/>
      <c r="E165" s="138"/>
      <c r="F165" s="138"/>
      <c r="G165" s="138"/>
      <c r="H165" s="139"/>
      <c r="I165" s="136"/>
      <c r="J165" s="195"/>
      <c r="K165" s="139"/>
      <c r="L165" s="194"/>
      <c r="M165" s="32" t="s">
        <v>896</v>
      </c>
      <c r="N165" s="18"/>
      <c r="O165" s="1"/>
      <c r="P165" s="136"/>
      <c r="Q165" s="192"/>
    </row>
    <row r="166" spans="1:17" ht="63" x14ac:dyDescent="0.25">
      <c r="A166" s="139"/>
      <c r="B166" s="138"/>
      <c r="C166" s="139"/>
      <c r="D166" s="138"/>
      <c r="E166" s="138"/>
      <c r="F166" s="138"/>
      <c r="G166" s="138"/>
      <c r="H166" s="139"/>
      <c r="I166" s="136"/>
      <c r="J166" s="195"/>
      <c r="K166" s="139"/>
      <c r="L166" s="194"/>
      <c r="M166" s="32" t="s">
        <v>897</v>
      </c>
      <c r="N166" s="18"/>
      <c r="O166" s="1"/>
      <c r="P166" s="136"/>
      <c r="Q166" s="192"/>
    </row>
    <row r="167" spans="1:17" ht="47.25" customHeight="1" x14ac:dyDescent="0.25">
      <c r="A167" s="139">
        <v>21</v>
      </c>
      <c r="B167" s="138" t="s">
        <v>0</v>
      </c>
      <c r="C167" s="139" t="s">
        <v>480</v>
      </c>
      <c r="D167" s="138" t="s">
        <v>466</v>
      </c>
      <c r="E167" s="138" t="s">
        <v>24</v>
      </c>
      <c r="F167" s="138">
        <v>1</v>
      </c>
      <c r="G167" s="138" t="s">
        <v>65</v>
      </c>
      <c r="H167" s="139" t="s">
        <v>15</v>
      </c>
      <c r="I167" s="136">
        <v>32368</v>
      </c>
      <c r="J167" s="195" t="s">
        <v>26</v>
      </c>
      <c r="K167" s="139" t="s">
        <v>421</v>
      </c>
      <c r="L167" s="194" t="s">
        <v>237</v>
      </c>
      <c r="M167" s="198"/>
      <c r="N167" s="18">
        <v>4046</v>
      </c>
      <c r="O167" s="19" t="s">
        <v>492</v>
      </c>
      <c r="P167" s="136">
        <f>SUM(N167:N176)</f>
        <v>40936</v>
      </c>
      <c r="Q167" s="192" t="s">
        <v>13</v>
      </c>
    </row>
    <row r="168" spans="1:17" x14ac:dyDescent="0.25">
      <c r="A168" s="139"/>
      <c r="B168" s="138"/>
      <c r="C168" s="139"/>
      <c r="D168" s="138"/>
      <c r="E168" s="138"/>
      <c r="F168" s="138"/>
      <c r="G168" s="138"/>
      <c r="H168" s="139"/>
      <c r="I168" s="136"/>
      <c r="J168" s="195"/>
      <c r="K168" s="139"/>
      <c r="L168" s="194"/>
      <c r="M168" s="198"/>
      <c r="N168" s="18">
        <v>4046</v>
      </c>
      <c r="O168" s="19" t="s">
        <v>614</v>
      </c>
      <c r="P168" s="136"/>
      <c r="Q168" s="192"/>
    </row>
    <row r="169" spans="1:17" x14ac:dyDescent="0.25">
      <c r="A169" s="139"/>
      <c r="B169" s="138"/>
      <c r="C169" s="139"/>
      <c r="D169" s="138"/>
      <c r="E169" s="138"/>
      <c r="F169" s="138"/>
      <c r="G169" s="138"/>
      <c r="H169" s="139"/>
      <c r="I169" s="136"/>
      <c r="J169" s="195"/>
      <c r="K169" s="139"/>
      <c r="L169" s="194"/>
      <c r="M169" s="198"/>
      <c r="N169" s="18">
        <v>4046</v>
      </c>
      <c r="O169" s="19" t="s">
        <v>615</v>
      </c>
      <c r="P169" s="136"/>
      <c r="Q169" s="192"/>
    </row>
    <row r="170" spans="1:17" x14ac:dyDescent="0.25">
      <c r="A170" s="139"/>
      <c r="B170" s="138"/>
      <c r="C170" s="139"/>
      <c r="D170" s="138"/>
      <c r="E170" s="138"/>
      <c r="F170" s="138"/>
      <c r="G170" s="138"/>
      <c r="H170" s="139"/>
      <c r="I170" s="136"/>
      <c r="J170" s="195"/>
      <c r="K170" s="139"/>
      <c r="L170" s="194"/>
      <c r="M170" s="198"/>
      <c r="N170" s="18">
        <v>4114</v>
      </c>
      <c r="O170" s="19" t="s">
        <v>616</v>
      </c>
      <c r="P170" s="136"/>
      <c r="Q170" s="192"/>
    </row>
    <row r="171" spans="1:17" x14ac:dyDescent="0.25">
      <c r="A171" s="139"/>
      <c r="B171" s="138"/>
      <c r="C171" s="139"/>
      <c r="D171" s="138"/>
      <c r="E171" s="138"/>
      <c r="F171" s="138"/>
      <c r="G171" s="138"/>
      <c r="H171" s="139"/>
      <c r="I171" s="136"/>
      <c r="J171" s="195"/>
      <c r="K171" s="139"/>
      <c r="L171" s="194"/>
      <c r="M171" s="198"/>
      <c r="N171" s="18">
        <v>4114</v>
      </c>
      <c r="O171" s="19" t="s">
        <v>898</v>
      </c>
      <c r="P171" s="136"/>
      <c r="Q171" s="192"/>
    </row>
    <row r="172" spans="1:17" ht="78.75" customHeight="1" x14ac:dyDescent="0.25">
      <c r="A172" s="139"/>
      <c r="B172" s="138"/>
      <c r="C172" s="139"/>
      <c r="D172" s="138"/>
      <c r="E172" s="138"/>
      <c r="F172" s="138"/>
      <c r="G172" s="138"/>
      <c r="H172" s="139"/>
      <c r="I172" s="136"/>
      <c r="J172" s="195"/>
      <c r="K172" s="139"/>
      <c r="L172" s="194"/>
      <c r="M172" s="193" t="s">
        <v>617</v>
      </c>
      <c r="N172" s="18">
        <v>4114</v>
      </c>
      <c r="O172" s="19" t="s">
        <v>899</v>
      </c>
      <c r="P172" s="136"/>
      <c r="Q172" s="192"/>
    </row>
    <row r="173" spans="1:17" x14ac:dyDescent="0.25">
      <c r="A173" s="139"/>
      <c r="B173" s="138"/>
      <c r="C173" s="139"/>
      <c r="D173" s="138"/>
      <c r="E173" s="138"/>
      <c r="F173" s="138"/>
      <c r="G173" s="138"/>
      <c r="H173" s="139"/>
      <c r="I173" s="136"/>
      <c r="J173" s="195"/>
      <c r="K173" s="139"/>
      <c r="L173" s="194"/>
      <c r="M173" s="193"/>
      <c r="N173" s="18">
        <v>4114</v>
      </c>
      <c r="O173" s="19" t="s">
        <v>900</v>
      </c>
      <c r="P173" s="136"/>
      <c r="Q173" s="192"/>
    </row>
    <row r="174" spans="1:17" x14ac:dyDescent="0.25">
      <c r="A174" s="139"/>
      <c r="B174" s="138"/>
      <c r="C174" s="139"/>
      <c r="D174" s="138"/>
      <c r="E174" s="138"/>
      <c r="F174" s="138"/>
      <c r="G174" s="138"/>
      <c r="H174" s="139"/>
      <c r="I174" s="136"/>
      <c r="J174" s="195"/>
      <c r="K174" s="139"/>
      <c r="L174" s="194"/>
      <c r="M174" s="193"/>
      <c r="N174" s="43">
        <v>4114</v>
      </c>
      <c r="O174" s="42" t="s">
        <v>1318</v>
      </c>
      <c r="P174" s="136"/>
      <c r="Q174" s="192"/>
    </row>
    <row r="175" spans="1:17" ht="141.75" customHeight="1" x14ac:dyDescent="0.25">
      <c r="A175" s="139"/>
      <c r="B175" s="138"/>
      <c r="C175" s="139"/>
      <c r="D175" s="138"/>
      <c r="E175" s="138"/>
      <c r="F175" s="138"/>
      <c r="G175" s="138"/>
      <c r="H175" s="139"/>
      <c r="I175" s="136"/>
      <c r="J175" s="195"/>
      <c r="K175" s="139"/>
      <c r="L175" s="194"/>
      <c r="M175" s="32" t="s">
        <v>901</v>
      </c>
      <c r="N175" s="43">
        <v>4114</v>
      </c>
      <c r="O175" s="42" t="s">
        <v>1317</v>
      </c>
      <c r="P175" s="136"/>
      <c r="Q175" s="192"/>
    </row>
    <row r="176" spans="1:17" x14ac:dyDescent="0.25">
      <c r="A176" s="139"/>
      <c r="B176" s="138"/>
      <c r="C176" s="139"/>
      <c r="D176" s="138"/>
      <c r="E176" s="138"/>
      <c r="F176" s="138"/>
      <c r="G176" s="138"/>
      <c r="H176" s="139"/>
      <c r="I176" s="136"/>
      <c r="J176" s="195"/>
      <c r="K176" s="139"/>
      <c r="L176" s="194"/>
      <c r="M176" s="32"/>
      <c r="N176" s="43">
        <v>4114</v>
      </c>
      <c r="O176" s="42" t="s">
        <v>1316</v>
      </c>
      <c r="P176" s="136"/>
      <c r="Q176" s="192"/>
    </row>
    <row r="177" spans="1:17" ht="78.75" customHeight="1" x14ac:dyDescent="0.25">
      <c r="A177" s="139">
        <v>22</v>
      </c>
      <c r="B177" s="138" t="s">
        <v>0</v>
      </c>
      <c r="C177" s="139" t="s">
        <v>481</v>
      </c>
      <c r="D177" s="138" t="s">
        <v>468</v>
      </c>
      <c r="E177" s="138" t="s">
        <v>24</v>
      </c>
      <c r="F177" s="138">
        <v>1</v>
      </c>
      <c r="G177" s="138" t="s">
        <v>467</v>
      </c>
      <c r="H177" s="139" t="s">
        <v>15</v>
      </c>
      <c r="I177" s="136">
        <v>31600</v>
      </c>
      <c r="J177" s="195" t="s">
        <v>26</v>
      </c>
      <c r="K177" s="139" t="s">
        <v>421</v>
      </c>
      <c r="L177" s="194" t="s">
        <v>237</v>
      </c>
      <c r="M177" s="139"/>
      <c r="N177" s="18">
        <v>3925</v>
      </c>
      <c r="O177" s="19" t="s">
        <v>548</v>
      </c>
      <c r="P177" s="136">
        <f>SUM(N177:N185)</f>
        <v>35575</v>
      </c>
      <c r="Q177" s="192" t="s">
        <v>13</v>
      </c>
    </row>
    <row r="178" spans="1:17" ht="78.75" customHeight="1" x14ac:dyDescent="0.25">
      <c r="A178" s="139"/>
      <c r="B178" s="138"/>
      <c r="C178" s="139"/>
      <c r="D178" s="138"/>
      <c r="E178" s="138"/>
      <c r="F178" s="138"/>
      <c r="G178" s="138"/>
      <c r="H178" s="139"/>
      <c r="I178" s="136"/>
      <c r="J178" s="195"/>
      <c r="K178" s="139"/>
      <c r="L178" s="194"/>
      <c r="M178" s="139"/>
      <c r="N178" s="18">
        <v>3925</v>
      </c>
      <c r="O178" s="19" t="s">
        <v>548</v>
      </c>
      <c r="P178" s="136"/>
      <c r="Q178" s="192"/>
    </row>
    <row r="179" spans="1:17" ht="78.75" customHeight="1" x14ac:dyDescent="0.25">
      <c r="A179" s="139"/>
      <c r="B179" s="138"/>
      <c r="C179" s="139"/>
      <c r="D179" s="138"/>
      <c r="E179" s="138"/>
      <c r="F179" s="138"/>
      <c r="G179" s="138"/>
      <c r="H179" s="139"/>
      <c r="I179" s="136"/>
      <c r="J179" s="195"/>
      <c r="K179" s="139"/>
      <c r="L179" s="194"/>
      <c r="M179" s="139"/>
      <c r="N179" s="18">
        <v>3925</v>
      </c>
      <c r="O179" s="19" t="s">
        <v>831</v>
      </c>
      <c r="P179" s="136"/>
      <c r="Q179" s="192"/>
    </row>
    <row r="180" spans="1:17" ht="78.75" customHeight="1" x14ac:dyDescent="0.25">
      <c r="A180" s="139"/>
      <c r="B180" s="138"/>
      <c r="C180" s="139"/>
      <c r="D180" s="138"/>
      <c r="E180" s="138"/>
      <c r="F180" s="138"/>
      <c r="G180" s="138"/>
      <c r="H180" s="139"/>
      <c r="I180" s="136"/>
      <c r="J180" s="195"/>
      <c r="K180" s="139"/>
      <c r="L180" s="194"/>
      <c r="M180" s="139"/>
      <c r="N180" s="18">
        <v>3925</v>
      </c>
      <c r="O180" s="19" t="s">
        <v>618</v>
      </c>
      <c r="P180" s="136"/>
      <c r="Q180" s="192"/>
    </row>
    <row r="181" spans="1:17" ht="78.75" customHeight="1" x14ac:dyDescent="0.25">
      <c r="A181" s="139"/>
      <c r="B181" s="138"/>
      <c r="C181" s="139"/>
      <c r="D181" s="138"/>
      <c r="E181" s="138"/>
      <c r="F181" s="138"/>
      <c r="G181" s="138"/>
      <c r="H181" s="139"/>
      <c r="I181" s="136"/>
      <c r="J181" s="195"/>
      <c r="K181" s="139"/>
      <c r="L181" s="194"/>
      <c r="M181" s="139"/>
      <c r="N181" s="18">
        <v>3975</v>
      </c>
      <c r="O181" s="19" t="s">
        <v>902</v>
      </c>
      <c r="P181" s="136"/>
      <c r="Q181" s="192"/>
    </row>
    <row r="182" spans="1:17" ht="78.75" customHeight="1" x14ac:dyDescent="0.25">
      <c r="A182" s="139"/>
      <c r="B182" s="138"/>
      <c r="C182" s="139"/>
      <c r="D182" s="138"/>
      <c r="E182" s="138"/>
      <c r="F182" s="138"/>
      <c r="G182" s="138"/>
      <c r="H182" s="139"/>
      <c r="I182" s="136"/>
      <c r="J182" s="195"/>
      <c r="K182" s="139"/>
      <c r="L182" s="194"/>
      <c r="M182" s="139"/>
      <c r="N182" s="18">
        <v>3975</v>
      </c>
      <c r="O182" s="19" t="s">
        <v>903</v>
      </c>
      <c r="P182" s="136"/>
      <c r="Q182" s="192"/>
    </row>
    <row r="183" spans="1:17" ht="78.75" customHeight="1" x14ac:dyDescent="0.25">
      <c r="A183" s="139"/>
      <c r="B183" s="138"/>
      <c r="C183" s="139"/>
      <c r="D183" s="138"/>
      <c r="E183" s="138"/>
      <c r="F183" s="138"/>
      <c r="G183" s="138"/>
      <c r="H183" s="139"/>
      <c r="I183" s="136"/>
      <c r="J183" s="195"/>
      <c r="K183" s="139"/>
      <c r="L183" s="194"/>
      <c r="M183" s="139"/>
      <c r="N183" s="18">
        <v>3975</v>
      </c>
      <c r="O183" s="19" t="s">
        <v>904</v>
      </c>
      <c r="P183" s="136"/>
      <c r="Q183" s="192"/>
    </row>
    <row r="184" spans="1:17" ht="78.75" customHeight="1" x14ac:dyDescent="0.25">
      <c r="A184" s="139"/>
      <c r="B184" s="138"/>
      <c r="C184" s="139"/>
      <c r="D184" s="138"/>
      <c r="E184" s="138"/>
      <c r="F184" s="138"/>
      <c r="G184" s="138"/>
      <c r="H184" s="139"/>
      <c r="I184" s="136"/>
      <c r="J184" s="195"/>
      <c r="K184" s="139"/>
      <c r="L184" s="194"/>
      <c r="M184" s="139"/>
      <c r="N184" s="43">
        <v>3975</v>
      </c>
      <c r="O184" s="42" t="s">
        <v>1314</v>
      </c>
      <c r="P184" s="136"/>
      <c r="Q184" s="192"/>
    </row>
    <row r="185" spans="1:17" ht="78.75" customHeight="1" x14ac:dyDescent="0.25">
      <c r="A185" s="139"/>
      <c r="B185" s="138"/>
      <c r="C185" s="139"/>
      <c r="D185" s="138"/>
      <c r="E185" s="138"/>
      <c r="F185" s="138"/>
      <c r="G185" s="138"/>
      <c r="H185" s="139"/>
      <c r="I185" s="136"/>
      <c r="J185" s="195"/>
      <c r="K185" s="139"/>
      <c r="L185" s="194"/>
      <c r="M185" s="2" t="s">
        <v>905</v>
      </c>
      <c r="N185" s="43">
        <v>3975</v>
      </c>
      <c r="O185" s="42" t="s">
        <v>1315</v>
      </c>
      <c r="P185" s="136"/>
      <c r="Q185" s="192"/>
    </row>
    <row r="186" spans="1:17" ht="63" customHeight="1" x14ac:dyDescent="0.25">
      <c r="A186" s="139">
        <v>23</v>
      </c>
      <c r="B186" s="138" t="s">
        <v>0</v>
      </c>
      <c r="C186" s="139" t="s">
        <v>482</v>
      </c>
      <c r="D186" s="138" t="s">
        <v>469</v>
      </c>
      <c r="E186" s="138" t="s">
        <v>24</v>
      </c>
      <c r="F186" s="138">
        <v>1</v>
      </c>
      <c r="G186" s="138" t="s">
        <v>6</v>
      </c>
      <c r="H186" s="139" t="s">
        <v>15</v>
      </c>
      <c r="I186" s="136">
        <v>34272</v>
      </c>
      <c r="J186" s="195" t="s">
        <v>26</v>
      </c>
      <c r="K186" s="139" t="s">
        <v>421</v>
      </c>
      <c r="L186" s="194" t="s">
        <v>237</v>
      </c>
      <c r="M186" s="139"/>
      <c r="N186" s="18">
        <v>4284</v>
      </c>
      <c r="O186" s="19" t="s">
        <v>549</v>
      </c>
      <c r="P186" s="136">
        <f>SUM(N186:N195)</f>
        <v>43344</v>
      </c>
      <c r="Q186" s="192" t="s">
        <v>13</v>
      </c>
    </row>
    <row r="187" spans="1:17" x14ac:dyDescent="0.25">
      <c r="A187" s="139"/>
      <c r="B187" s="138"/>
      <c r="C187" s="139"/>
      <c r="D187" s="138"/>
      <c r="E187" s="138"/>
      <c r="F187" s="138"/>
      <c r="G187" s="138"/>
      <c r="H187" s="139"/>
      <c r="I187" s="136"/>
      <c r="J187" s="195"/>
      <c r="K187" s="139"/>
      <c r="L187" s="194"/>
      <c r="M187" s="139"/>
      <c r="N187" s="18">
        <v>4284</v>
      </c>
      <c r="O187" s="19" t="s">
        <v>619</v>
      </c>
      <c r="P187" s="136"/>
      <c r="Q187" s="192"/>
    </row>
    <row r="188" spans="1:17" x14ac:dyDescent="0.25">
      <c r="A188" s="139"/>
      <c r="B188" s="138"/>
      <c r="C188" s="139"/>
      <c r="D188" s="138"/>
      <c r="E188" s="138"/>
      <c r="F188" s="138"/>
      <c r="G188" s="138"/>
      <c r="H188" s="139"/>
      <c r="I188" s="136"/>
      <c r="J188" s="195"/>
      <c r="K188" s="139"/>
      <c r="L188" s="194"/>
      <c r="M188" s="139"/>
      <c r="N188" s="18">
        <v>4284</v>
      </c>
      <c r="O188" s="19" t="s">
        <v>620</v>
      </c>
      <c r="P188" s="136"/>
      <c r="Q188" s="192"/>
    </row>
    <row r="189" spans="1:17" ht="78.75" customHeight="1" x14ac:dyDescent="0.25">
      <c r="A189" s="139"/>
      <c r="B189" s="138"/>
      <c r="C189" s="139"/>
      <c r="D189" s="138"/>
      <c r="E189" s="138"/>
      <c r="F189" s="138"/>
      <c r="G189" s="138"/>
      <c r="H189" s="139"/>
      <c r="I189" s="136"/>
      <c r="J189" s="195"/>
      <c r="K189" s="139"/>
      <c r="L189" s="194"/>
      <c r="M189" s="193" t="s">
        <v>908</v>
      </c>
      <c r="N189" s="18">
        <v>4356</v>
      </c>
      <c r="O189" s="19" t="s">
        <v>621</v>
      </c>
      <c r="P189" s="136"/>
      <c r="Q189" s="192"/>
    </row>
    <row r="190" spans="1:17" x14ac:dyDescent="0.25">
      <c r="A190" s="139"/>
      <c r="B190" s="138"/>
      <c r="C190" s="139"/>
      <c r="D190" s="138"/>
      <c r="E190" s="138"/>
      <c r="F190" s="138"/>
      <c r="G190" s="138"/>
      <c r="H190" s="139"/>
      <c r="I190" s="136"/>
      <c r="J190" s="195"/>
      <c r="K190" s="139"/>
      <c r="L190" s="194"/>
      <c r="M190" s="193"/>
      <c r="N190" s="18">
        <v>4356</v>
      </c>
      <c r="O190" s="19" t="s">
        <v>1253</v>
      </c>
      <c r="P190" s="136"/>
      <c r="Q190" s="192"/>
    </row>
    <row r="191" spans="1:17" x14ac:dyDescent="0.25">
      <c r="A191" s="139"/>
      <c r="B191" s="138"/>
      <c r="C191" s="139"/>
      <c r="D191" s="138"/>
      <c r="E191" s="138"/>
      <c r="F191" s="138"/>
      <c r="G191" s="138"/>
      <c r="H191" s="139"/>
      <c r="I191" s="136"/>
      <c r="J191" s="195"/>
      <c r="K191" s="139"/>
      <c r="L191" s="194"/>
      <c r="M191" s="193"/>
      <c r="N191" s="18">
        <v>4356</v>
      </c>
      <c r="O191" s="19" t="s">
        <v>906</v>
      </c>
      <c r="P191" s="136"/>
      <c r="Q191" s="192"/>
    </row>
    <row r="192" spans="1:17" x14ac:dyDescent="0.25">
      <c r="A192" s="139"/>
      <c r="B192" s="138"/>
      <c r="C192" s="139"/>
      <c r="D192" s="138"/>
      <c r="E192" s="138"/>
      <c r="F192" s="138"/>
      <c r="G192" s="138"/>
      <c r="H192" s="139"/>
      <c r="I192" s="136"/>
      <c r="J192" s="195"/>
      <c r="K192" s="139"/>
      <c r="L192" s="194"/>
      <c r="M192" s="193"/>
      <c r="N192" s="18">
        <v>4356</v>
      </c>
      <c r="O192" s="19" t="s">
        <v>907</v>
      </c>
      <c r="P192" s="136"/>
      <c r="Q192" s="192"/>
    </row>
    <row r="193" spans="1:17" x14ac:dyDescent="0.25">
      <c r="A193" s="139"/>
      <c r="B193" s="138"/>
      <c r="C193" s="139"/>
      <c r="D193" s="138"/>
      <c r="E193" s="138"/>
      <c r="F193" s="138"/>
      <c r="G193" s="138"/>
      <c r="H193" s="139"/>
      <c r="I193" s="136"/>
      <c r="J193" s="195"/>
      <c r="K193" s="139"/>
      <c r="L193" s="194"/>
      <c r="M193" s="193"/>
      <c r="N193" s="43">
        <v>4356</v>
      </c>
      <c r="O193" s="42" t="s">
        <v>1321</v>
      </c>
      <c r="P193" s="136"/>
      <c r="Q193" s="192"/>
    </row>
    <row r="194" spans="1:17" ht="63" customHeight="1" x14ac:dyDescent="0.25">
      <c r="A194" s="139"/>
      <c r="B194" s="138"/>
      <c r="C194" s="139"/>
      <c r="D194" s="138"/>
      <c r="E194" s="138"/>
      <c r="F194" s="138"/>
      <c r="G194" s="138"/>
      <c r="H194" s="139"/>
      <c r="I194" s="136"/>
      <c r="J194" s="195"/>
      <c r="K194" s="139"/>
      <c r="L194" s="194"/>
      <c r="M194" s="137" t="s">
        <v>1319</v>
      </c>
      <c r="N194" s="43">
        <v>4356</v>
      </c>
      <c r="O194" s="42" t="s">
        <v>1322</v>
      </c>
      <c r="P194" s="136"/>
      <c r="Q194" s="192"/>
    </row>
    <row r="195" spans="1:17" x14ac:dyDescent="0.25">
      <c r="A195" s="139"/>
      <c r="B195" s="138"/>
      <c r="C195" s="139"/>
      <c r="D195" s="138"/>
      <c r="E195" s="138"/>
      <c r="F195" s="138"/>
      <c r="G195" s="138"/>
      <c r="H195" s="139"/>
      <c r="I195" s="136"/>
      <c r="J195" s="195"/>
      <c r="K195" s="139"/>
      <c r="L195" s="194"/>
      <c r="M195" s="137"/>
      <c r="N195" s="43">
        <v>4356</v>
      </c>
      <c r="O195" s="42" t="s">
        <v>1323</v>
      </c>
      <c r="P195" s="136"/>
      <c r="Q195" s="192"/>
    </row>
    <row r="196" spans="1:17" ht="94.5" x14ac:dyDescent="0.25">
      <c r="A196" s="139">
        <v>24</v>
      </c>
      <c r="B196" s="138" t="s">
        <v>0</v>
      </c>
      <c r="C196" s="139" t="s">
        <v>483</v>
      </c>
      <c r="D196" s="138" t="s">
        <v>471</v>
      </c>
      <c r="E196" s="138" t="s">
        <v>24</v>
      </c>
      <c r="F196" s="138">
        <v>1</v>
      </c>
      <c r="G196" s="138" t="s">
        <v>5</v>
      </c>
      <c r="H196" s="139" t="s">
        <v>15</v>
      </c>
      <c r="I196" s="136">
        <v>135600</v>
      </c>
      <c r="J196" s="195" t="s">
        <v>26</v>
      </c>
      <c r="K196" s="139" t="s">
        <v>470</v>
      </c>
      <c r="L196" s="194" t="s">
        <v>488</v>
      </c>
      <c r="M196" s="19" t="s">
        <v>909</v>
      </c>
      <c r="N196" s="18"/>
      <c r="O196" s="1"/>
      <c r="P196" s="136">
        <f t="shared" ref="P196:P199" si="0">N196</f>
        <v>0</v>
      </c>
      <c r="Q196" s="192" t="s">
        <v>13</v>
      </c>
    </row>
    <row r="197" spans="1:17" ht="78.75" x14ac:dyDescent="0.25">
      <c r="A197" s="139"/>
      <c r="B197" s="138"/>
      <c r="C197" s="139"/>
      <c r="D197" s="138"/>
      <c r="E197" s="138"/>
      <c r="F197" s="138"/>
      <c r="G197" s="138"/>
      <c r="H197" s="139"/>
      <c r="I197" s="136"/>
      <c r="J197" s="195"/>
      <c r="K197" s="139"/>
      <c r="L197" s="194"/>
      <c r="M197" s="19" t="s">
        <v>910</v>
      </c>
      <c r="N197" s="18"/>
      <c r="O197" s="1"/>
      <c r="P197" s="136"/>
      <c r="Q197" s="192"/>
    </row>
    <row r="198" spans="1:17" ht="78.75" x14ac:dyDescent="0.25">
      <c r="A198" s="139"/>
      <c r="B198" s="138"/>
      <c r="C198" s="139"/>
      <c r="D198" s="138"/>
      <c r="E198" s="138"/>
      <c r="F198" s="138"/>
      <c r="G198" s="138"/>
      <c r="H198" s="139"/>
      <c r="I198" s="136"/>
      <c r="J198" s="195"/>
      <c r="K198" s="139"/>
      <c r="L198" s="194"/>
      <c r="M198" s="48" t="s">
        <v>1320</v>
      </c>
      <c r="N198" s="18"/>
      <c r="O198" s="1"/>
      <c r="P198" s="136"/>
      <c r="Q198" s="192"/>
    </row>
    <row r="199" spans="1:17" ht="31.5" x14ac:dyDescent="0.25">
      <c r="A199" s="7">
        <v>25</v>
      </c>
      <c r="B199" s="2" t="s">
        <v>0</v>
      </c>
      <c r="C199" s="7" t="s">
        <v>484</v>
      </c>
      <c r="D199" s="2" t="s">
        <v>474</v>
      </c>
      <c r="E199" s="2" t="s">
        <v>493</v>
      </c>
      <c r="F199" s="2">
        <v>7</v>
      </c>
      <c r="G199" s="2" t="s">
        <v>473</v>
      </c>
      <c r="H199" s="7" t="s">
        <v>15</v>
      </c>
      <c r="I199" s="1">
        <v>67830</v>
      </c>
      <c r="J199" s="6" t="s">
        <v>26</v>
      </c>
      <c r="K199" s="7" t="s">
        <v>472</v>
      </c>
      <c r="L199" s="16" t="s">
        <v>489</v>
      </c>
      <c r="M199" s="19"/>
      <c r="N199" s="18">
        <v>68970</v>
      </c>
      <c r="O199" s="1" t="s">
        <v>911</v>
      </c>
      <c r="P199" s="1">
        <f t="shared" si="0"/>
        <v>68970</v>
      </c>
      <c r="Q199" s="18" t="s">
        <v>14</v>
      </c>
    </row>
    <row r="200" spans="1:17" ht="78.75" customHeight="1" x14ac:dyDescent="0.25">
      <c r="A200" s="139">
        <v>26</v>
      </c>
      <c r="B200" s="138" t="s">
        <v>0</v>
      </c>
      <c r="C200" s="139" t="s">
        <v>485</v>
      </c>
      <c r="D200" s="138" t="s">
        <v>476</v>
      </c>
      <c r="E200" s="138" t="s">
        <v>493</v>
      </c>
      <c r="F200" s="138">
        <v>6</v>
      </c>
      <c r="G200" s="138" t="s">
        <v>475</v>
      </c>
      <c r="H200" s="139" t="s">
        <v>15</v>
      </c>
      <c r="I200" s="136">
        <v>52290</v>
      </c>
      <c r="J200" s="195" t="s">
        <v>26</v>
      </c>
      <c r="K200" s="139" t="s">
        <v>418</v>
      </c>
      <c r="L200" s="194" t="s">
        <v>237</v>
      </c>
      <c r="M200" s="198"/>
      <c r="N200" s="18">
        <v>9030</v>
      </c>
      <c r="O200" s="1" t="s">
        <v>622</v>
      </c>
      <c r="P200" s="136">
        <f>SUM(N200:N209)</f>
        <v>38325</v>
      </c>
      <c r="Q200" s="192" t="s">
        <v>13</v>
      </c>
    </row>
    <row r="201" spans="1:17" x14ac:dyDescent="0.25">
      <c r="A201" s="139"/>
      <c r="B201" s="138"/>
      <c r="C201" s="139"/>
      <c r="D201" s="138"/>
      <c r="E201" s="138"/>
      <c r="F201" s="138"/>
      <c r="G201" s="138"/>
      <c r="H201" s="139"/>
      <c r="I201" s="136"/>
      <c r="J201" s="195"/>
      <c r="K201" s="139"/>
      <c r="L201" s="194"/>
      <c r="M201" s="198"/>
      <c r="N201" s="18">
        <v>-9030</v>
      </c>
      <c r="O201" s="1" t="s">
        <v>912</v>
      </c>
      <c r="P201" s="136"/>
      <c r="Q201" s="192"/>
    </row>
    <row r="202" spans="1:17" x14ac:dyDescent="0.25">
      <c r="A202" s="139"/>
      <c r="B202" s="138"/>
      <c r="C202" s="139"/>
      <c r="D202" s="138"/>
      <c r="E202" s="138"/>
      <c r="F202" s="138"/>
      <c r="G202" s="138"/>
      <c r="H202" s="139"/>
      <c r="I202" s="136"/>
      <c r="J202" s="195"/>
      <c r="K202" s="139"/>
      <c r="L202" s="194"/>
      <c r="M202" s="198"/>
      <c r="N202" s="18">
        <v>7160</v>
      </c>
      <c r="O202" s="1" t="s">
        <v>912</v>
      </c>
      <c r="P202" s="136"/>
      <c r="Q202" s="192"/>
    </row>
    <row r="203" spans="1:17" x14ac:dyDescent="0.25">
      <c r="A203" s="139"/>
      <c r="B203" s="138"/>
      <c r="C203" s="139"/>
      <c r="D203" s="138"/>
      <c r="E203" s="138"/>
      <c r="F203" s="138"/>
      <c r="G203" s="138"/>
      <c r="H203" s="139"/>
      <c r="I203" s="136"/>
      <c r="J203" s="195"/>
      <c r="K203" s="139"/>
      <c r="L203" s="194"/>
      <c r="M203" s="198"/>
      <c r="N203" s="18">
        <v>3315</v>
      </c>
      <c r="O203" s="1" t="s">
        <v>912</v>
      </c>
      <c r="P203" s="136"/>
      <c r="Q203" s="192"/>
    </row>
    <row r="204" spans="1:17" x14ac:dyDescent="0.25">
      <c r="A204" s="139"/>
      <c r="B204" s="138"/>
      <c r="C204" s="139"/>
      <c r="D204" s="138"/>
      <c r="E204" s="138"/>
      <c r="F204" s="138"/>
      <c r="G204" s="138"/>
      <c r="H204" s="139"/>
      <c r="I204" s="136"/>
      <c r="J204" s="195"/>
      <c r="K204" s="139"/>
      <c r="L204" s="194"/>
      <c r="M204" s="198"/>
      <c r="N204" s="43">
        <v>4985</v>
      </c>
      <c r="O204" s="35" t="s">
        <v>1326</v>
      </c>
      <c r="P204" s="136"/>
      <c r="Q204" s="192"/>
    </row>
    <row r="205" spans="1:17" x14ac:dyDescent="0.25">
      <c r="A205" s="139"/>
      <c r="B205" s="138"/>
      <c r="C205" s="139"/>
      <c r="D205" s="138"/>
      <c r="E205" s="138"/>
      <c r="F205" s="138"/>
      <c r="G205" s="138"/>
      <c r="H205" s="139"/>
      <c r="I205" s="136"/>
      <c r="J205" s="195"/>
      <c r="K205" s="139"/>
      <c r="L205" s="194"/>
      <c r="M205" s="198"/>
      <c r="N205" s="43">
        <v>-90</v>
      </c>
      <c r="O205" s="35" t="s">
        <v>1326</v>
      </c>
      <c r="P205" s="136"/>
      <c r="Q205" s="192"/>
    </row>
    <row r="206" spans="1:17" x14ac:dyDescent="0.25">
      <c r="A206" s="139"/>
      <c r="B206" s="138"/>
      <c r="C206" s="139"/>
      <c r="D206" s="138"/>
      <c r="E206" s="138"/>
      <c r="F206" s="138"/>
      <c r="G206" s="138"/>
      <c r="H206" s="139"/>
      <c r="I206" s="136"/>
      <c r="J206" s="195"/>
      <c r="K206" s="139"/>
      <c r="L206" s="194"/>
      <c r="M206" s="198"/>
      <c r="N206" s="18">
        <v>10185</v>
      </c>
      <c r="O206" s="1" t="s">
        <v>913</v>
      </c>
      <c r="P206" s="136"/>
      <c r="Q206" s="192"/>
    </row>
    <row r="207" spans="1:17" x14ac:dyDescent="0.25">
      <c r="A207" s="139"/>
      <c r="B207" s="138"/>
      <c r="C207" s="139"/>
      <c r="D207" s="138"/>
      <c r="E207" s="138"/>
      <c r="F207" s="138"/>
      <c r="G207" s="138"/>
      <c r="H207" s="139"/>
      <c r="I207" s="136"/>
      <c r="J207" s="195"/>
      <c r="K207" s="139"/>
      <c r="L207" s="194"/>
      <c r="M207" s="198"/>
      <c r="N207" s="18">
        <v>5185</v>
      </c>
      <c r="O207" s="1" t="s">
        <v>914</v>
      </c>
      <c r="P207" s="136"/>
      <c r="Q207" s="192"/>
    </row>
    <row r="208" spans="1:17" x14ac:dyDescent="0.25">
      <c r="A208" s="139"/>
      <c r="B208" s="138"/>
      <c r="C208" s="139"/>
      <c r="D208" s="138"/>
      <c r="E208" s="138"/>
      <c r="F208" s="138"/>
      <c r="G208" s="138"/>
      <c r="H208" s="139"/>
      <c r="I208" s="136"/>
      <c r="J208" s="195"/>
      <c r="K208" s="139"/>
      <c r="L208" s="194"/>
      <c r="M208" s="198"/>
      <c r="N208" s="43">
        <v>4120</v>
      </c>
      <c r="O208" s="35" t="s">
        <v>1324</v>
      </c>
      <c r="P208" s="136"/>
      <c r="Q208" s="192"/>
    </row>
    <row r="209" spans="1:18" ht="126" x14ac:dyDescent="0.25">
      <c r="A209" s="139"/>
      <c r="B209" s="138"/>
      <c r="C209" s="139"/>
      <c r="D209" s="138"/>
      <c r="E209" s="138"/>
      <c r="F209" s="138"/>
      <c r="G209" s="138"/>
      <c r="H209" s="139"/>
      <c r="I209" s="136"/>
      <c r="J209" s="195"/>
      <c r="K209" s="139"/>
      <c r="L209" s="194"/>
      <c r="M209" s="2" t="s">
        <v>915</v>
      </c>
      <c r="N209" s="43">
        <v>3465</v>
      </c>
      <c r="O209" s="35" t="s">
        <v>1325</v>
      </c>
      <c r="P209" s="136"/>
      <c r="Q209" s="192"/>
    </row>
    <row r="210" spans="1:18" ht="63" x14ac:dyDescent="0.25">
      <c r="A210" s="7">
        <v>27</v>
      </c>
      <c r="B210" s="2" t="s">
        <v>436</v>
      </c>
      <c r="C210" s="7" t="s">
        <v>626</v>
      </c>
      <c r="D210" s="2" t="s">
        <v>624</v>
      </c>
      <c r="E210" s="2" t="s">
        <v>44</v>
      </c>
      <c r="F210" s="2">
        <v>4</v>
      </c>
      <c r="G210" s="2" t="s">
        <v>623</v>
      </c>
      <c r="H210" s="7" t="s">
        <v>15</v>
      </c>
      <c r="I210" s="1">
        <v>3590253.8</v>
      </c>
      <c r="J210" s="6" t="s">
        <v>26</v>
      </c>
      <c r="K210" s="7" t="s">
        <v>418</v>
      </c>
      <c r="L210" s="16" t="s">
        <v>627</v>
      </c>
      <c r="M210" s="32" t="s">
        <v>629</v>
      </c>
      <c r="N210" s="18"/>
      <c r="O210" s="1"/>
      <c r="P210" s="1">
        <f>N210:N210</f>
        <v>0</v>
      </c>
      <c r="Q210" s="18" t="s">
        <v>13</v>
      </c>
    </row>
    <row r="211" spans="1:18" ht="63" x14ac:dyDescent="0.25">
      <c r="A211" s="7">
        <v>28</v>
      </c>
      <c r="B211" s="2" t="s">
        <v>43</v>
      </c>
      <c r="C211" s="2" t="s">
        <v>625</v>
      </c>
      <c r="D211" s="2" t="s">
        <v>624</v>
      </c>
      <c r="E211" s="7" t="s">
        <v>15</v>
      </c>
      <c r="F211" s="2" t="s">
        <v>15</v>
      </c>
      <c r="G211" s="2" t="s">
        <v>623</v>
      </c>
      <c r="H211" s="7" t="s">
        <v>15</v>
      </c>
      <c r="I211" s="1">
        <v>237528.08</v>
      </c>
      <c r="J211" s="6" t="s">
        <v>26</v>
      </c>
      <c r="K211" s="7" t="s">
        <v>125</v>
      </c>
      <c r="L211" s="16" t="s">
        <v>628</v>
      </c>
      <c r="M211" s="7"/>
      <c r="N211" s="18">
        <v>237528.08</v>
      </c>
      <c r="O211" s="1" t="s">
        <v>916</v>
      </c>
      <c r="P211" s="1">
        <f>N211:N211</f>
        <v>237528.08</v>
      </c>
      <c r="Q211" s="18" t="s">
        <v>14</v>
      </c>
    </row>
    <row r="212" spans="1:18" ht="63" customHeight="1" x14ac:dyDescent="0.25">
      <c r="A212" s="139">
        <v>29</v>
      </c>
      <c r="B212" s="138" t="s">
        <v>43</v>
      </c>
      <c r="C212" s="138" t="s">
        <v>917</v>
      </c>
      <c r="D212" s="138" t="s">
        <v>624</v>
      </c>
      <c r="E212" s="139" t="s">
        <v>15</v>
      </c>
      <c r="F212" s="138" t="s">
        <v>15</v>
      </c>
      <c r="G212" s="138" t="s">
        <v>623</v>
      </c>
      <c r="H212" s="139" t="s">
        <v>15</v>
      </c>
      <c r="I212" s="136">
        <v>281298.28999999998</v>
      </c>
      <c r="J212" s="195" t="s">
        <v>26</v>
      </c>
      <c r="K212" s="139" t="s">
        <v>922</v>
      </c>
      <c r="L212" s="194" t="s">
        <v>923</v>
      </c>
      <c r="M212" s="193"/>
      <c r="N212" s="47">
        <f>150000</f>
        <v>150000</v>
      </c>
      <c r="O212" s="35" t="s">
        <v>1327</v>
      </c>
      <c r="P212" s="136">
        <f>SUM(N212:N214)</f>
        <v>281298.28999999998</v>
      </c>
      <c r="Q212" s="192" t="s">
        <v>14</v>
      </c>
      <c r="R212" s="191"/>
    </row>
    <row r="213" spans="1:18" x14ac:dyDescent="0.25">
      <c r="A213" s="139"/>
      <c r="B213" s="138"/>
      <c r="C213" s="138"/>
      <c r="D213" s="138"/>
      <c r="E213" s="139"/>
      <c r="F213" s="138"/>
      <c r="G213" s="138"/>
      <c r="H213" s="139"/>
      <c r="I213" s="136"/>
      <c r="J213" s="195"/>
      <c r="K213" s="139"/>
      <c r="L213" s="194"/>
      <c r="M213" s="193"/>
      <c r="N213" s="47">
        <v>65440.3</v>
      </c>
      <c r="O213" s="35" t="s">
        <v>1328</v>
      </c>
      <c r="P213" s="136"/>
      <c r="Q213" s="192"/>
      <c r="R213" s="191"/>
    </row>
    <row r="214" spans="1:18" x14ac:dyDescent="0.25">
      <c r="A214" s="139"/>
      <c r="B214" s="138"/>
      <c r="C214" s="138"/>
      <c r="D214" s="138"/>
      <c r="E214" s="139"/>
      <c r="F214" s="138"/>
      <c r="G214" s="138"/>
      <c r="H214" s="139"/>
      <c r="I214" s="136"/>
      <c r="J214" s="195"/>
      <c r="K214" s="139"/>
      <c r="L214" s="194"/>
      <c r="M214" s="193"/>
      <c r="N214" s="47">
        <v>65857.990000000005</v>
      </c>
      <c r="O214" s="35" t="s">
        <v>1329</v>
      </c>
      <c r="P214" s="136"/>
      <c r="Q214" s="192"/>
    </row>
    <row r="215" spans="1:18" ht="63" x14ac:dyDescent="0.25">
      <c r="A215" s="7">
        <v>30</v>
      </c>
      <c r="B215" s="2" t="s">
        <v>43</v>
      </c>
      <c r="C215" s="2" t="s">
        <v>918</v>
      </c>
      <c r="D215" s="2" t="s">
        <v>624</v>
      </c>
      <c r="E215" s="7" t="s">
        <v>15</v>
      </c>
      <c r="F215" s="2" t="s">
        <v>15</v>
      </c>
      <c r="G215" s="2" t="s">
        <v>623</v>
      </c>
      <c r="H215" s="7" t="s">
        <v>15</v>
      </c>
      <c r="I215" s="1">
        <v>62788.77</v>
      </c>
      <c r="J215" s="6" t="s">
        <v>26</v>
      </c>
      <c r="K215" s="7" t="s">
        <v>924</v>
      </c>
      <c r="L215" s="16" t="s">
        <v>237</v>
      </c>
      <c r="M215" s="32"/>
      <c r="N215" s="35">
        <v>62788.77</v>
      </c>
      <c r="O215" s="35" t="s">
        <v>1330</v>
      </c>
      <c r="P215" s="1">
        <f>N215</f>
        <v>62788.77</v>
      </c>
      <c r="Q215" s="18" t="s">
        <v>14</v>
      </c>
    </row>
    <row r="216" spans="1:18" ht="63" x14ac:dyDescent="0.25">
      <c r="A216" s="7">
        <v>31</v>
      </c>
      <c r="B216" s="2" t="s">
        <v>43</v>
      </c>
      <c r="C216" s="2" t="s">
        <v>919</v>
      </c>
      <c r="D216" s="2" t="s">
        <v>624</v>
      </c>
      <c r="E216" s="7" t="s">
        <v>15</v>
      </c>
      <c r="F216" s="2" t="s">
        <v>15</v>
      </c>
      <c r="G216" s="2" t="s">
        <v>623</v>
      </c>
      <c r="H216" s="7" t="s">
        <v>15</v>
      </c>
      <c r="I216" s="1">
        <v>9564.2000000000007</v>
      </c>
      <c r="J216" s="6" t="s">
        <v>26</v>
      </c>
      <c r="K216" s="7" t="s">
        <v>925</v>
      </c>
      <c r="L216" s="16" t="s">
        <v>237</v>
      </c>
      <c r="M216" s="32"/>
      <c r="N216" s="35">
        <v>9564.2000000000007</v>
      </c>
      <c r="O216" s="35" t="s">
        <v>1330</v>
      </c>
      <c r="P216" s="1">
        <f>N216</f>
        <v>9564.2000000000007</v>
      </c>
      <c r="Q216" s="18" t="s">
        <v>14</v>
      </c>
    </row>
    <row r="217" spans="1:18" ht="63" x14ac:dyDescent="0.25">
      <c r="A217" s="7">
        <v>32</v>
      </c>
      <c r="B217" s="2" t="s">
        <v>43</v>
      </c>
      <c r="C217" s="2" t="s">
        <v>920</v>
      </c>
      <c r="D217" s="2" t="s">
        <v>624</v>
      </c>
      <c r="E217" s="7" t="s">
        <v>15</v>
      </c>
      <c r="F217" s="2" t="s">
        <v>15</v>
      </c>
      <c r="G217" s="2" t="s">
        <v>623</v>
      </c>
      <c r="H217" s="7" t="s">
        <v>15</v>
      </c>
      <c r="I217" s="1">
        <v>30920.29</v>
      </c>
      <c r="J217" s="6" t="s">
        <v>26</v>
      </c>
      <c r="K217" s="7" t="s">
        <v>926</v>
      </c>
      <c r="L217" s="16" t="s">
        <v>237</v>
      </c>
      <c r="M217" s="32"/>
      <c r="N217" s="18"/>
      <c r="O217" s="1"/>
      <c r="P217" s="1">
        <f t="shared" ref="P217:P218" si="1">N217:N217</f>
        <v>0</v>
      </c>
      <c r="Q217" s="18" t="s">
        <v>13</v>
      </c>
    </row>
    <row r="218" spans="1:18" ht="63" x14ac:dyDescent="0.25">
      <c r="A218" s="7">
        <v>33</v>
      </c>
      <c r="B218" s="2" t="s">
        <v>43</v>
      </c>
      <c r="C218" s="2" t="s">
        <v>921</v>
      </c>
      <c r="D218" s="2" t="s">
        <v>624</v>
      </c>
      <c r="E218" s="7" t="s">
        <v>15</v>
      </c>
      <c r="F218" s="2" t="s">
        <v>15</v>
      </c>
      <c r="G218" s="2" t="s">
        <v>623</v>
      </c>
      <c r="H218" s="7" t="s">
        <v>15</v>
      </c>
      <c r="I218" s="1">
        <v>98729.53</v>
      </c>
      <c r="J218" s="6" t="s">
        <v>26</v>
      </c>
      <c r="K218" s="7" t="s">
        <v>927</v>
      </c>
      <c r="L218" s="16" t="s">
        <v>237</v>
      </c>
      <c r="M218" s="32"/>
      <c r="N218" s="18"/>
      <c r="O218" s="1"/>
      <c r="P218" s="1">
        <f t="shared" si="1"/>
        <v>0</v>
      </c>
      <c r="Q218" s="18" t="s">
        <v>13</v>
      </c>
    </row>
    <row r="219" spans="1:18" ht="63" x14ac:dyDescent="0.25">
      <c r="A219" s="7">
        <v>34</v>
      </c>
      <c r="B219" s="2" t="s">
        <v>436</v>
      </c>
      <c r="C219" s="7" t="s">
        <v>632</v>
      </c>
      <c r="D219" s="2" t="s">
        <v>631</v>
      </c>
      <c r="E219" s="2" t="s">
        <v>44</v>
      </c>
      <c r="F219" s="2">
        <v>2</v>
      </c>
      <c r="G219" s="2" t="s">
        <v>630</v>
      </c>
      <c r="H219" s="7" t="s">
        <v>15</v>
      </c>
      <c r="I219" s="1">
        <v>757792</v>
      </c>
      <c r="J219" s="6" t="s">
        <v>26</v>
      </c>
      <c r="K219" s="7" t="s">
        <v>418</v>
      </c>
      <c r="L219" s="16" t="s">
        <v>627</v>
      </c>
      <c r="M219" s="48" t="s">
        <v>1331</v>
      </c>
      <c r="N219" s="18"/>
      <c r="O219" s="1"/>
      <c r="P219" s="1">
        <f>N219:N219</f>
        <v>0</v>
      </c>
      <c r="Q219" s="18" t="s">
        <v>13</v>
      </c>
    </row>
    <row r="220" spans="1:18" ht="47.25" customHeight="1" x14ac:dyDescent="0.25">
      <c r="A220" s="139">
        <v>35</v>
      </c>
      <c r="B220" s="193" t="s">
        <v>43</v>
      </c>
      <c r="C220" s="193" t="s">
        <v>928</v>
      </c>
      <c r="D220" s="193" t="s">
        <v>631</v>
      </c>
      <c r="E220" s="138" t="s">
        <v>15</v>
      </c>
      <c r="F220" s="138" t="s">
        <v>15</v>
      </c>
      <c r="G220" s="138" t="s">
        <v>630</v>
      </c>
      <c r="H220" s="139" t="s">
        <v>15</v>
      </c>
      <c r="I220" s="136">
        <v>199374.12</v>
      </c>
      <c r="J220" s="195" t="s">
        <v>26</v>
      </c>
      <c r="K220" s="139" t="s">
        <v>929</v>
      </c>
      <c r="L220" s="194" t="s">
        <v>930</v>
      </c>
      <c r="M220" s="198"/>
      <c r="N220" s="47">
        <f>150000</f>
        <v>150000</v>
      </c>
      <c r="O220" s="35" t="s">
        <v>1332</v>
      </c>
      <c r="P220" s="136">
        <f>SUM(N220:N221)</f>
        <v>199374.12</v>
      </c>
      <c r="Q220" s="192" t="s">
        <v>14</v>
      </c>
      <c r="R220" s="191"/>
    </row>
    <row r="221" spans="1:18" x14ac:dyDescent="0.25">
      <c r="A221" s="139"/>
      <c r="B221" s="193"/>
      <c r="C221" s="193"/>
      <c r="D221" s="193"/>
      <c r="E221" s="138"/>
      <c r="F221" s="138"/>
      <c r="G221" s="138"/>
      <c r="H221" s="139"/>
      <c r="I221" s="136"/>
      <c r="J221" s="195"/>
      <c r="K221" s="139"/>
      <c r="L221" s="194"/>
      <c r="M221" s="198"/>
      <c r="N221" s="43">
        <v>49374.12</v>
      </c>
      <c r="O221" s="35" t="s">
        <v>1333</v>
      </c>
      <c r="P221" s="136"/>
      <c r="Q221" s="192"/>
      <c r="R221" s="191"/>
    </row>
    <row r="222" spans="1:18" ht="94.5" x14ac:dyDescent="0.25">
      <c r="A222" s="139">
        <v>36</v>
      </c>
      <c r="B222" s="138" t="s">
        <v>0</v>
      </c>
      <c r="C222" s="139" t="s">
        <v>637</v>
      </c>
      <c r="D222" s="138" t="s">
        <v>635</v>
      </c>
      <c r="E222" s="138" t="s">
        <v>24</v>
      </c>
      <c r="F222" s="138">
        <v>2</v>
      </c>
      <c r="G222" s="138" t="s">
        <v>634</v>
      </c>
      <c r="H222" s="139" t="s">
        <v>15</v>
      </c>
      <c r="I222" s="136">
        <v>314600</v>
      </c>
      <c r="J222" s="195" t="s">
        <v>26</v>
      </c>
      <c r="K222" s="139" t="s">
        <v>633</v>
      </c>
      <c r="L222" s="2" t="s">
        <v>636</v>
      </c>
      <c r="M222" s="2" t="s">
        <v>638</v>
      </c>
      <c r="N222" s="18"/>
      <c r="O222" s="1"/>
      <c r="P222" s="136">
        <f>N222</f>
        <v>0</v>
      </c>
      <c r="Q222" s="192" t="s">
        <v>13</v>
      </c>
    </row>
    <row r="223" spans="1:18" ht="78.75" x14ac:dyDescent="0.25">
      <c r="A223" s="139"/>
      <c r="B223" s="138"/>
      <c r="C223" s="139"/>
      <c r="D223" s="138"/>
      <c r="E223" s="138"/>
      <c r="F223" s="138"/>
      <c r="G223" s="138"/>
      <c r="H223" s="139"/>
      <c r="I223" s="136"/>
      <c r="J223" s="195"/>
      <c r="K223" s="139"/>
      <c r="L223" s="2"/>
      <c r="M223" s="2" t="s">
        <v>931</v>
      </c>
      <c r="N223" s="18"/>
      <c r="O223" s="1"/>
      <c r="P223" s="136"/>
      <c r="Q223" s="192"/>
    </row>
    <row r="224" spans="1:18" ht="47.25" x14ac:dyDescent="0.25">
      <c r="A224" s="7">
        <v>37</v>
      </c>
      <c r="B224" s="2" t="s">
        <v>0</v>
      </c>
      <c r="C224" s="7" t="s">
        <v>642</v>
      </c>
      <c r="D224" s="2" t="s">
        <v>640</v>
      </c>
      <c r="E224" s="2" t="s">
        <v>24</v>
      </c>
      <c r="F224" s="2">
        <v>1</v>
      </c>
      <c r="G224" s="2" t="s">
        <v>3</v>
      </c>
      <c r="H224" s="7" t="s">
        <v>15</v>
      </c>
      <c r="I224" s="1">
        <v>100430</v>
      </c>
      <c r="J224" s="6" t="s">
        <v>26</v>
      </c>
      <c r="K224" s="7" t="s">
        <v>639</v>
      </c>
      <c r="L224" s="16" t="s">
        <v>644</v>
      </c>
      <c r="M224" s="19"/>
      <c r="N224" s="18"/>
      <c r="O224" s="1"/>
      <c r="P224" s="1">
        <f t="shared" ref="P224:P244" si="2">N224</f>
        <v>0</v>
      </c>
      <c r="Q224" s="18" t="s">
        <v>13</v>
      </c>
    </row>
    <row r="225" spans="1:17" ht="63" customHeight="1" x14ac:dyDescent="0.25">
      <c r="A225" s="139">
        <v>38</v>
      </c>
      <c r="B225" s="138" t="s">
        <v>0</v>
      </c>
      <c r="C225" s="139" t="s">
        <v>643</v>
      </c>
      <c r="D225" s="138" t="s">
        <v>641</v>
      </c>
      <c r="E225" s="138" t="s">
        <v>24</v>
      </c>
      <c r="F225" s="138">
        <v>1</v>
      </c>
      <c r="G225" s="138" t="s">
        <v>547</v>
      </c>
      <c r="H225" s="139" t="s">
        <v>15</v>
      </c>
      <c r="I225" s="136">
        <v>76472</v>
      </c>
      <c r="J225" s="195" t="s">
        <v>26</v>
      </c>
      <c r="K225" s="139" t="s">
        <v>489</v>
      </c>
      <c r="L225" s="194" t="s">
        <v>237</v>
      </c>
      <c r="M225" s="198"/>
      <c r="N225" s="18">
        <v>15246</v>
      </c>
      <c r="O225" s="1" t="s">
        <v>932</v>
      </c>
      <c r="P225" s="136">
        <f>SUM(N225:N228)</f>
        <v>33638</v>
      </c>
      <c r="Q225" s="192" t="s">
        <v>13</v>
      </c>
    </row>
    <row r="226" spans="1:17" ht="63" customHeight="1" x14ac:dyDescent="0.25">
      <c r="A226" s="139"/>
      <c r="B226" s="138"/>
      <c r="C226" s="139"/>
      <c r="D226" s="138"/>
      <c r="E226" s="138"/>
      <c r="F226" s="138"/>
      <c r="G226" s="138"/>
      <c r="H226" s="139"/>
      <c r="I226" s="136"/>
      <c r="J226" s="195"/>
      <c r="K226" s="139"/>
      <c r="L226" s="194"/>
      <c r="M226" s="198"/>
      <c r="N226" s="18">
        <v>-242</v>
      </c>
      <c r="O226" s="1" t="s">
        <v>932</v>
      </c>
      <c r="P226" s="136"/>
      <c r="Q226" s="192"/>
    </row>
    <row r="227" spans="1:17" x14ac:dyDescent="0.25">
      <c r="A227" s="139"/>
      <c r="B227" s="138"/>
      <c r="C227" s="139"/>
      <c r="D227" s="138"/>
      <c r="E227" s="138"/>
      <c r="F227" s="138"/>
      <c r="G227" s="138"/>
      <c r="H227" s="139"/>
      <c r="I227" s="136"/>
      <c r="J227" s="195"/>
      <c r="K227" s="139"/>
      <c r="L227" s="194"/>
      <c r="M227" s="198"/>
      <c r="N227" s="18">
        <v>13310</v>
      </c>
      <c r="O227" s="1" t="s">
        <v>933</v>
      </c>
      <c r="P227" s="136"/>
      <c r="Q227" s="192"/>
    </row>
    <row r="228" spans="1:17" x14ac:dyDescent="0.25">
      <c r="A228" s="139"/>
      <c r="B228" s="138"/>
      <c r="C228" s="139"/>
      <c r="D228" s="138"/>
      <c r="E228" s="138"/>
      <c r="F228" s="138"/>
      <c r="G228" s="138"/>
      <c r="H228" s="139"/>
      <c r="I228" s="136"/>
      <c r="J228" s="195"/>
      <c r="K228" s="139"/>
      <c r="L228" s="194"/>
      <c r="M228" s="198"/>
      <c r="N228" s="18">
        <v>5324</v>
      </c>
      <c r="O228" s="1" t="s">
        <v>934</v>
      </c>
      <c r="P228" s="136"/>
      <c r="Q228" s="192"/>
    </row>
    <row r="229" spans="1:17" ht="78.75" x14ac:dyDescent="0.25">
      <c r="A229" s="7">
        <v>39</v>
      </c>
      <c r="B229" s="2" t="s">
        <v>0</v>
      </c>
      <c r="C229" s="7" t="s">
        <v>647</v>
      </c>
      <c r="D229" s="2" t="s">
        <v>646</v>
      </c>
      <c r="E229" s="2" t="s">
        <v>24</v>
      </c>
      <c r="F229" s="2">
        <v>12</v>
      </c>
      <c r="G229" s="2" t="s">
        <v>645</v>
      </c>
      <c r="H229" s="7" t="s">
        <v>15</v>
      </c>
      <c r="I229" s="1">
        <v>158842.75</v>
      </c>
      <c r="J229" s="6" t="s">
        <v>26</v>
      </c>
      <c r="K229" s="7" t="s">
        <v>648</v>
      </c>
      <c r="L229" s="16" t="s">
        <v>237</v>
      </c>
      <c r="M229" s="36" t="s">
        <v>1334</v>
      </c>
      <c r="N229" s="18"/>
      <c r="O229" s="1"/>
      <c r="P229" s="1">
        <f t="shared" si="2"/>
        <v>0</v>
      </c>
      <c r="Q229" s="18" t="s">
        <v>13</v>
      </c>
    </row>
    <row r="230" spans="1:17" ht="78.75" x14ac:dyDescent="0.25">
      <c r="A230" s="7">
        <v>40</v>
      </c>
      <c r="B230" s="2" t="s">
        <v>0</v>
      </c>
      <c r="C230" s="7" t="s">
        <v>656</v>
      </c>
      <c r="D230" s="2" t="s">
        <v>650</v>
      </c>
      <c r="E230" s="2" t="s">
        <v>24</v>
      </c>
      <c r="F230" s="2">
        <v>1</v>
      </c>
      <c r="G230" s="2" t="s">
        <v>11</v>
      </c>
      <c r="H230" s="7" t="s">
        <v>15</v>
      </c>
      <c r="I230" s="1">
        <v>64130</v>
      </c>
      <c r="J230" s="6" t="s">
        <v>26</v>
      </c>
      <c r="K230" s="7" t="s">
        <v>649</v>
      </c>
      <c r="L230" s="16" t="s">
        <v>660</v>
      </c>
      <c r="M230" s="19"/>
      <c r="N230" s="18"/>
      <c r="O230" s="1"/>
      <c r="P230" s="1">
        <f t="shared" si="2"/>
        <v>0</v>
      </c>
      <c r="Q230" s="18" t="s">
        <v>13</v>
      </c>
    </row>
    <row r="231" spans="1:17" ht="126" x14ac:dyDescent="0.25">
      <c r="A231" s="7">
        <v>41</v>
      </c>
      <c r="B231" s="2" t="s">
        <v>436</v>
      </c>
      <c r="C231" s="7" t="s">
        <v>657</v>
      </c>
      <c r="D231" s="2" t="s">
        <v>652</v>
      </c>
      <c r="E231" s="2" t="s">
        <v>44</v>
      </c>
      <c r="F231" s="2">
        <v>4</v>
      </c>
      <c r="G231" s="2" t="s">
        <v>651</v>
      </c>
      <c r="H231" s="2" t="s">
        <v>661</v>
      </c>
      <c r="I231" s="1">
        <v>2320296</v>
      </c>
      <c r="J231" s="6" t="s">
        <v>26</v>
      </c>
      <c r="K231" s="7" t="s">
        <v>658</v>
      </c>
      <c r="L231" s="16" t="s">
        <v>659</v>
      </c>
      <c r="M231" s="48" t="s">
        <v>1335</v>
      </c>
      <c r="N231" s="18"/>
      <c r="O231" s="1"/>
      <c r="P231" s="1">
        <f t="shared" si="2"/>
        <v>0</v>
      </c>
      <c r="Q231" s="18" t="s">
        <v>13</v>
      </c>
    </row>
    <row r="232" spans="1:17" ht="47.25" customHeight="1" x14ac:dyDescent="0.25">
      <c r="A232" s="139">
        <v>42</v>
      </c>
      <c r="B232" s="138" t="s">
        <v>43</v>
      </c>
      <c r="C232" s="138" t="s">
        <v>653</v>
      </c>
      <c r="D232" s="138" t="s">
        <v>655</v>
      </c>
      <c r="E232" s="139" t="s">
        <v>15</v>
      </c>
      <c r="F232" s="138" t="s">
        <v>15</v>
      </c>
      <c r="G232" s="138" t="s">
        <v>651</v>
      </c>
      <c r="H232" s="139" t="s">
        <v>15</v>
      </c>
      <c r="I232" s="136">
        <v>386716</v>
      </c>
      <c r="J232" s="195" t="s">
        <v>26</v>
      </c>
      <c r="K232" s="138" t="s">
        <v>654</v>
      </c>
      <c r="L232" s="199" t="s">
        <v>237</v>
      </c>
      <c r="M232" s="198"/>
      <c r="N232" s="18">
        <v>59741.94</v>
      </c>
      <c r="O232" s="1" t="s">
        <v>935</v>
      </c>
      <c r="P232" s="136">
        <f>SUM(N232:N234)</f>
        <v>186618.91000000003</v>
      </c>
      <c r="Q232" s="192" t="s">
        <v>14</v>
      </c>
    </row>
    <row r="233" spans="1:17" x14ac:dyDescent="0.25">
      <c r="A233" s="139"/>
      <c r="B233" s="138"/>
      <c r="C233" s="138"/>
      <c r="D233" s="138"/>
      <c r="E233" s="139"/>
      <c r="F233" s="138"/>
      <c r="G233" s="138"/>
      <c r="H233" s="139"/>
      <c r="I233" s="136"/>
      <c r="J233" s="195"/>
      <c r="K233" s="138"/>
      <c r="L233" s="199"/>
      <c r="M233" s="198"/>
      <c r="N233" s="43">
        <v>74442.83</v>
      </c>
      <c r="O233" s="35" t="s">
        <v>1337</v>
      </c>
      <c r="P233" s="136"/>
      <c r="Q233" s="192"/>
    </row>
    <row r="234" spans="1:17" x14ac:dyDescent="0.25">
      <c r="A234" s="139"/>
      <c r="B234" s="138"/>
      <c r="C234" s="138"/>
      <c r="D234" s="138"/>
      <c r="E234" s="139"/>
      <c r="F234" s="138"/>
      <c r="G234" s="138"/>
      <c r="H234" s="139"/>
      <c r="I234" s="136"/>
      <c r="J234" s="195"/>
      <c r="K234" s="138"/>
      <c r="L234" s="199"/>
      <c r="M234" s="198"/>
      <c r="N234" s="43">
        <v>52434.14</v>
      </c>
      <c r="O234" s="35" t="s">
        <v>1338</v>
      </c>
      <c r="P234" s="136"/>
      <c r="Q234" s="192"/>
    </row>
    <row r="235" spans="1:17" ht="141.75" x14ac:dyDescent="0.25">
      <c r="A235" s="7">
        <v>43</v>
      </c>
      <c r="B235" s="32" t="s">
        <v>43</v>
      </c>
      <c r="C235" s="32" t="s">
        <v>936</v>
      </c>
      <c r="D235" s="32" t="s">
        <v>937</v>
      </c>
      <c r="E235" s="7" t="s">
        <v>15</v>
      </c>
      <c r="F235" s="2" t="s">
        <v>15</v>
      </c>
      <c r="G235" s="2" t="s">
        <v>651</v>
      </c>
      <c r="H235" s="7" t="s">
        <v>15</v>
      </c>
      <c r="I235" s="1">
        <v>387284.7</v>
      </c>
      <c r="J235" s="6" t="s">
        <v>26</v>
      </c>
      <c r="K235" s="3" t="s">
        <v>838</v>
      </c>
      <c r="L235" s="21" t="s">
        <v>839</v>
      </c>
      <c r="M235" s="48" t="s">
        <v>1336</v>
      </c>
      <c r="N235" s="18"/>
      <c r="O235" s="1"/>
      <c r="P235" s="1">
        <f t="shared" si="2"/>
        <v>0</v>
      </c>
      <c r="Q235" s="18" t="s">
        <v>13</v>
      </c>
    </row>
    <row r="236" spans="1:17" ht="94.5" customHeight="1" x14ac:dyDescent="0.25">
      <c r="A236" s="139">
        <v>44</v>
      </c>
      <c r="B236" s="138" t="s">
        <v>0</v>
      </c>
      <c r="C236" s="138" t="s">
        <v>16</v>
      </c>
      <c r="D236" s="138" t="s">
        <v>12</v>
      </c>
      <c r="E236" s="138" t="s">
        <v>24</v>
      </c>
      <c r="F236" s="138">
        <v>1</v>
      </c>
      <c r="G236" s="138" t="s">
        <v>11</v>
      </c>
      <c r="H236" s="156" t="s">
        <v>15</v>
      </c>
      <c r="I236" s="136">
        <v>67830</v>
      </c>
      <c r="J236" s="136" t="s">
        <v>26</v>
      </c>
      <c r="K236" s="194" t="s">
        <v>128</v>
      </c>
      <c r="L236" s="221" t="s">
        <v>46</v>
      </c>
      <c r="M236" s="14" t="s">
        <v>151</v>
      </c>
      <c r="N236" s="13"/>
      <c r="O236" s="13"/>
      <c r="P236" s="156">
        <f>SUM(N237:N238)</f>
        <v>6260.71</v>
      </c>
      <c r="Q236" s="139" t="s">
        <v>13</v>
      </c>
    </row>
    <row r="237" spans="1:17" ht="63" customHeight="1" x14ac:dyDescent="0.25">
      <c r="A237" s="139"/>
      <c r="B237" s="138"/>
      <c r="C237" s="138"/>
      <c r="D237" s="138"/>
      <c r="E237" s="138"/>
      <c r="F237" s="138"/>
      <c r="G237" s="138"/>
      <c r="H237" s="156"/>
      <c r="I237" s="136"/>
      <c r="J237" s="136"/>
      <c r="K237" s="194"/>
      <c r="L237" s="221"/>
      <c r="M237" s="190" t="s">
        <v>339</v>
      </c>
      <c r="N237" s="13">
        <v>4000</v>
      </c>
      <c r="O237" s="1" t="s">
        <v>340</v>
      </c>
      <c r="P237" s="156"/>
      <c r="Q237" s="139"/>
    </row>
    <row r="238" spans="1:17" x14ac:dyDescent="0.25">
      <c r="A238" s="139"/>
      <c r="B238" s="138"/>
      <c r="C238" s="138"/>
      <c r="D238" s="138"/>
      <c r="E238" s="138"/>
      <c r="F238" s="138"/>
      <c r="G238" s="138"/>
      <c r="H238" s="156"/>
      <c r="I238" s="136"/>
      <c r="J238" s="136"/>
      <c r="K238" s="194"/>
      <c r="L238" s="221"/>
      <c r="M238" s="190"/>
      <c r="N238" s="13">
        <v>2260.71</v>
      </c>
      <c r="O238" s="1" t="s">
        <v>420</v>
      </c>
      <c r="P238" s="156"/>
      <c r="Q238" s="139"/>
    </row>
    <row r="239" spans="1:17" ht="78.75" x14ac:dyDescent="0.25">
      <c r="A239" s="139"/>
      <c r="B239" s="138"/>
      <c r="C239" s="138"/>
      <c r="D239" s="138"/>
      <c r="E239" s="138"/>
      <c r="F239" s="138"/>
      <c r="G239" s="138"/>
      <c r="H239" s="156"/>
      <c r="I239" s="136"/>
      <c r="J239" s="136"/>
      <c r="K239" s="194"/>
      <c r="L239" s="221"/>
      <c r="M239" s="49" t="s">
        <v>832</v>
      </c>
      <c r="N239" s="13"/>
      <c r="O239" s="1"/>
      <c r="P239" s="156"/>
      <c r="Q239" s="139"/>
    </row>
    <row r="240" spans="1:17" ht="173.25" x14ac:dyDescent="0.25">
      <c r="A240" s="139"/>
      <c r="B240" s="138"/>
      <c r="C240" s="138"/>
      <c r="D240" s="138"/>
      <c r="E240" s="138"/>
      <c r="F240" s="138"/>
      <c r="G240" s="138"/>
      <c r="H240" s="156"/>
      <c r="I240" s="136"/>
      <c r="J240" s="136"/>
      <c r="K240" s="194"/>
      <c r="L240" s="221"/>
      <c r="M240" s="49" t="s">
        <v>1270</v>
      </c>
      <c r="N240" s="13"/>
      <c r="O240" s="1"/>
      <c r="P240" s="156"/>
      <c r="Q240" s="139"/>
    </row>
    <row r="241" spans="1:17" ht="47.25" x14ac:dyDescent="0.25">
      <c r="A241" s="7">
        <v>45</v>
      </c>
      <c r="B241" s="32" t="s">
        <v>0</v>
      </c>
      <c r="C241" s="7" t="s">
        <v>944</v>
      </c>
      <c r="D241" s="2" t="s">
        <v>940</v>
      </c>
      <c r="E241" s="2" t="s">
        <v>24</v>
      </c>
      <c r="F241" s="2">
        <v>2</v>
      </c>
      <c r="G241" s="2" t="s">
        <v>939</v>
      </c>
      <c r="H241" s="7" t="s">
        <v>15</v>
      </c>
      <c r="I241" s="1">
        <v>27709</v>
      </c>
      <c r="J241" s="6" t="s">
        <v>26</v>
      </c>
      <c r="K241" s="7" t="s">
        <v>938</v>
      </c>
      <c r="L241" s="21" t="s">
        <v>237</v>
      </c>
      <c r="M241" s="19"/>
      <c r="N241" s="43">
        <v>27709</v>
      </c>
      <c r="O241" s="35" t="s">
        <v>1339</v>
      </c>
      <c r="P241" s="1">
        <f t="shared" si="2"/>
        <v>27709</v>
      </c>
      <c r="Q241" s="18" t="s">
        <v>14</v>
      </c>
    </row>
    <row r="242" spans="1:17" ht="47.25" x14ac:dyDescent="0.25">
      <c r="A242" s="7">
        <v>46</v>
      </c>
      <c r="B242" s="2" t="s">
        <v>0</v>
      </c>
      <c r="C242" s="7" t="s">
        <v>945</v>
      </c>
      <c r="D242" s="2" t="s">
        <v>943</v>
      </c>
      <c r="E242" s="2" t="s">
        <v>24</v>
      </c>
      <c r="F242" s="2">
        <v>1</v>
      </c>
      <c r="G242" s="2" t="s">
        <v>942</v>
      </c>
      <c r="H242" s="2" t="s">
        <v>15</v>
      </c>
      <c r="I242" s="1">
        <v>30250</v>
      </c>
      <c r="J242" s="6" t="s">
        <v>26</v>
      </c>
      <c r="K242" s="2" t="s">
        <v>941</v>
      </c>
      <c r="L242" s="21" t="s">
        <v>237</v>
      </c>
      <c r="M242" s="19"/>
      <c r="N242" s="18"/>
      <c r="O242" s="1"/>
      <c r="P242" s="1">
        <f t="shared" si="2"/>
        <v>0</v>
      </c>
      <c r="Q242" s="18" t="s">
        <v>13</v>
      </c>
    </row>
    <row r="243" spans="1:17" ht="78.75" x14ac:dyDescent="0.25">
      <c r="A243" s="38">
        <v>47</v>
      </c>
      <c r="B243" s="36" t="s">
        <v>0</v>
      </c>
      <c r="C243" s="38" t="s">
        <v>1343</v>
      </c>
      <c r="D243" s="36" t="s">
        <v>1341</v>
      </c>
      <c r="E243" s="36" t="s">
        <v>24</v>
      </c>
      <c r="F243" s="36">
        <v>1</v>
      </c>
      <c r="G243" s="36" t="s">
        <v>1340</v>
      </c>
      <c r="H243" s="38" t="s">
        <v>15</v>
      </c>
      <c r="I243" s="35">
        <v>304393.65000000002</v>
      </c>
      <c r="J243" s="40" t="s">
        <v>26</v>
      </c>
      <c r="K243" s="36" t="s">
        <v>1254</v>
      </c>
      <c r="L243" s="50" t="s">
        <v>1345</v>
      </c>
      <c r="M243" s="42"/>
      <c r="N243" s="43"/>
      <c r="O243" s="35"/>
      <c r="P243" s="35">
        <f t="shared" si="2"/>
        <v>0</v>
      </c>
      <c r="Q243" s="43" t="s">
        <v>13</v>
      </c>
    </row>
    <row r="244" spans="1:17" ht="47.25" x14ac:dyDescent="0.25">
      <c r="A244" s="38">
        <v>48</v>
      </c>
      <c r="B244" s="36" t="s">
        <v>0</v>
      </c>
      <c r="C244" s="38" t="s">
        <v>1344</v>
      </c>
      <c r="D244" s="36" t="s">
        <v>1342</v>
      </c>
      <c r="E244" s="36" t="s">
        <v>24</v>
      </c>
      <c r="F244" s="36">
        <v>1</v>
      </c>
      <c r="G244" s="36" t="s">
        <v>233</v>
      </c>
      <c r="H244" s="38" t="s">
        <v>15</v>
      </c>
      <c r="I244" s="35">
        <v>40910</v>
      </c>
      <c r="J244" s="40" t="s">
        <v>26</v>
      </c>
      <c r="K244" s="36" t="s">
        <v>1346</v>
      </c>
      <c r="L244" s="50" t="s">
        <v>1347</v>
      </c>
      <c r="M244" s="42"/>
      <c r="N244" s="43"/>
      <c r="O244" s="35"/>
      <c r="P244" s="35">
        <f t="shared" si="2"/>
        <v>0</v>
      </c>
      <c r="Q244" s="43" t="s">
        <v>13</v>
      </c>
    </row>
    <row r="245" spans="1:17" x14ac:dyDescent="0.25">
      <c r="A245" s="7"/>
      <c r="B245" s="2"/>
      <c r="C245" s="7"/>
      <c r="D245" s="2"/>
      <c r="E245" s="2"/>
      <c r="F245" s="2"/>
      <c r="G245" s="2"/>
      <c r="H245" s="2"/>
      <c r="I245" s="1"/>
      <c r="J245" s="6"/>
      <c r="K245" s="3"/>
      <c r="L245" s="21"/>
      <c r="M245" s="19"/>
      <c r="N245" s="18"/>
      <c r="O245" s="1"/>
      <c r="P245" s="1"/>
      <c r="Q245" s="18"/>
    </row>
    <row r="246" spans="1:17" x14ac:dyDescent="0.25">
      <c r="A246" s="224" t="s">
        <v>47</v>
      </c>
      <c r="B246" s="224"/>
      <c r="C246" s="224"/>
      <c r="D246" s="224"/>
      <c r="E246" s="224"/>
      <c r="F246" s="224"/>
      <c r="G246" s="224"/>
      <c r="H246" s="224"/>
      <c r="I246" s="224"/>
      <c r="J246" s="224"/>
      <c r="K246" s="224"/>
      <c r="L246" s="224"/>
      <c r="M246" s="224"/>
      <c r="N246" s="224"/>
      <c r="O246" s="224"/>
      <c r="P246" s="224"/>
      <c r="Q246" s="224"/>
    </row>
    <row r="247" spans="1:17" x14ac:dyDescent="0.25">
      <c r="A247" s="7"/>
      <c r="B247" s="2"/>
      <c r="C247" s="2"/>
      <c r="D247" s="2"/>
      <c r="E247" s="2"/>
      <c r="F247" s="2"/>
      <c r="G247" s="2"/>
      <c r="H247" s="13"/>
      <c r="I247" s="4"/>
      <c r="J247" s="1"/>
      <c r="K247" s="26"/>
      <c r="L247" s="26"/>
      <c r="M247" s="14"/>
      <c r="N247" s="13"/>
      <c r="O247" s="13"/>
      <c r="P247" s="13"/>
      <c r="Q247" s="7"/>
    </row>
    <row r="248" spans="1:17" ht="63" customHeight="1" x14ac:dyDescent="0.25">
      <c r="A248" s="202">
        <v>1</v>
      </c>
      <c r="B248" s="157" t="s">
        <v>0</v>
      </c>
      <c r="C248" s="157" t="s">
        <v>20</v>
      </c>
      <c r="D248" s="157" t="s">
        <v>266</v>
      </c>
      <c r="E248" s="157" t="s">
        <v>25</v>
      </c>
      <c r="F248" s="157">
        <v>1</v>
      </c>
      <c r="G248" s="157" t="s">
        <v>19</v>
      </c>
      <c r="H248" s="160" t="s">
        <v>50</v>
      </c>
      <c r="I248" s="205">
        <v>4071373</v>
      </c>
      <c r="J248" s="160" t="s">
        <v>26</v>
      </c>
      <c r="K248" s="218" t="s">
        <v>135</v>
      </c>
      <c r="L248" s="215" t="s">
        <v>136</v>
      </c>
      <c r="M248" s="2" t="s">
        <v>48</v>
      </c>
      <c r="N248" s="18">
        <v>68767.13</v>
      </c>
      <c r="O248" s="156" t="s">
        <v>67</v>
      </c>
      <c r="P248" s="205">
        <f>SUM(N248:N261)</f>
        <v>1952449.7200000002</v>
      </c>
      <c r="Q248" s="202" t="s">
        <v>13</v>
      </c>
    </row>
    <row r="249" spans="1:17" ht="63" x14ac:dyDescent="0.25">
      <c r="A249" s="203"/>
      <c r="B249" s="158"/>
      <c r="C249" s="158"/>
      <c r="D249" s="158"/>
      <c r="E249" s="158"/>
      <c r="F249" s="158"/>
      <c r="G249" s="158"/>
      <c r="H249" s="161"/>
      <c r="I249" s="212"/>
      <c r="J249" s="161"/>
      <c r="K249" s="219"/>
      <c r="L249" s="216"/>
      <c r="M249" s="2" t="s">
        <v>49</v>
      </c>
      <c r="N249" s="1">
        <v>55013.7</v>
      </c>
      <c r="O249" s="156"/>
      <c r="P249" s="212"/>
      <c r="Q249" s="203"/>
    </row>
    <row r="250" spans="1:17" ht="63" customHeight="1" x14ac:dyDescent="0.25">
      <c r="A250" s="203"/>
      <c r="B250" s="158"/>
      <c r="C250" s="158"/>
      <c r="D250" s="158"/>
      <c r="E250" s="158"/>
      <c r="F250" s="158"/>
      <c r="G250" s="158"/>
      <c r="H250" s="161"/>
      <c r="I250" s="212"/>
      <c r="J250" s="161"/>
      <c r="K250" s="219"/>
      <c r="L250" s="216"/>
      <c r="M250" s="2" t="s">
        <v>265</v>
      </c>
      <c r="N250" s="1">
        <v>194102.07</v>
      </c>
      <c r="O250" s="1" t="s">
        <v>344</v>
      </c>
      <c r="P250" s="212"/>
      <c r="Q250" s="203"/>
    </row>
    <row r="251" spans="1:17" x14ac:dyDescent="0.25">
      <c r="A251" s="203"/>
      <c r="B251" s="158"/>
      <c r="C251" s="158"/>
      <c r="D251" s="158"/>
      <c r="E251" s="158"/>
      <c r="F251" s="158"/>
      <c r="G251" s="158"/>
      <c r="H251" s="161"/>
      <c r="I251" s="212"/>
      <c r="J251" s="161"/>
      <c r="K251" s="219"/>
      <c r="L251" s="216"/>
      <c r="M251" s="138" t="s">
        <v>343</v>
      </c>
      <c r="N251" s="1">
        <v>13651.23</v>
      </c>
      <c r="O251" s="1" t="s">
        <v>522</v>
      </c>
      <c r="P251" s="212"/>
      <c r="Q251" s="203"/>
    </row>
    <row r="252" spans="1:17" x14ac:dyDescent="0.25">
      <c r="A252" s="203"/>
      <c r="B252" s="158"/>
      <c r="C252" s="158"/>
      <c r="D252" s="158"/>
      <c r="E252" s="158"/>
      <c r="F252" s="158"/>
      <c r="G252" s="158"/>
      <c r="H252" s="161"/>
      <c r="I252" s="212"/>
      <c r="J252" s="161"/>
      <c r="K252" s="219"/>
      <c r="L252" s="216"/>
      <c r="M252" s="138"/>
      <c r="N252" s="1">
        <v>91796.01</v>
      </c>
      <c r="O252" s="1" t="s">
        <v>345</v>
      </c>
      <c r="P252" s="212"/>
      <c r="Q252" s="203"/>
    </row>
    <row r="253" spans="1:17" ht="63" x14ac:dyDescent="0.25">
      <c r="A253" s="203"/>
      <c r="B253" s="158"/>
      <c r="C253" s="158"/>
      <c r="D253" s="158"/>
      <c r="E253" s="158"/>
      <c r="F253" s="158"/>
      <c r="G253" s="158"/>
      <c r="H253" s="161"/>
      <c r="I253" s="212"/>
      <c r="J253" s="161"/>
      <c r="K253" s="219"/>
      <c r="L253" s="216"/>
      <c r="M253" s="2" t="s">
        <v>346</v>
      </c>
      <c r="N253" s="13">
        <v>7305.41</v>
      </c>
      <c r="O253" s="13" t="s">
        <v>663</v>
      </c>
      <c r="P253" s="212"/>
      <c r="Q253" s="203"/>
    </row>
    <row r="254" spans="1:17" ht="78.75" customHeight="1" x14ac:dyDescent="0.25">
      <c r="A254" s="203"/>
      <c r="B254" s="158"/>
      <c r="C254" s="158"/>
      <c r="D254" s="158"/>
      <c r="E254" s="158"/>
      <c r="F254" s="158"/>
      <c r="G254" s="158"/>
      <c r="H254" s="161"/>
      <c r="I254" s="212"/>
      <c r="J254" s="161"/>
      <c r="K254" s="219"/>
      <c r="L254" s="216"/>
      <c r="M254" s="157" t="s">
        <v>417</v>
      </c>
      <c r="N254" s="13">
        <v>167627.32999999999</v>
      </c>
      <c r="O254" s="13" t="s">
        <v>664</v>
      </c>
      <c r="P254" s="212"/>
      <c r="Q254" s="203"/>
    </row>
    <row r="255" spans="1:17" x14ac:dyDescent="0.25">
      <c r="A255" s="203"/>
      <c r="B255" s="158"/>
      <c r="C255" s="158"/>
      <c r="D255" s="158"/>
      <c r="E255" s="158"/>
      <c r="F255" s="158"/>
      <c r="G255" s="158"/>
      <c r="H255" s="161"/>
      <c r="I255" s="212"/>
      <c r="J255" s="161"/>
      <c r="K255" s="219"/>
      <c r="L255" s="216"/>
      <c r="M255" s="159"/>
      <c r="N255" s="13">
        <v>323330.03000000003</v>
      </c>
      <c r="O255" s="13" t="s">
        <v>665</v>
      </c>
      <c r="P255" s="212"/>
      <c r="Q255" s="203"/>
    </row>
    <row r="256" spans="1:17" x14ac:dyDescent="0.25">
      <c r="A256" s="203"/>
      <c r="B256" s="158"/>
      <c r="C256" s="158"/>
      <c r="D256" s="158"/>
      <c r="E256" s="158"/>
      <c r="F256" s="158"/>
      <c r="G256" s="158"/>
      <c r="H256" s="161"/>
      <c r="I256" s="212"/>
      <c r="J256" s="161"/>
      <c r="K256" s="219"/>
      <c r="L256" s="216"/>
      <c r="M256" s="157" t="s">
        <v>662</v>
      </c>
      <c r="N256" s="13">
        <v>207371.68</v>
      </c>
      <c r="O256" s="13" t="s">
        <v>666</v>
      </c>
      <c r="P256" s="212"/>
      <c r="Q256" s="203"/>
    </row>
    <row r="257" spans="1:18" x14ac:dyDescent="0.25">
      <c r="A257" s="203"/>
      <c r="B257" s="158"/>
      <c r="C257" s="158"/>
      <c r="D257" s="158"/>
      <c r="E257" s="158"/>
      <c r="F257" s="158"/>
      <c r="G257" s="158"/>
      <c r="H257" s="161"/>
      <c r="I257" s="212"/>
      <c r="J257" s="161"/>
      <c r="K257" s="219"/>
      <c r="L257" s="216"/>
      <c r="M257" s="158"/>
      <c r="N257" s="13">
        <v>315000</v>
      </c>
      <c r="O257" s="32" t="s">
        <v>947</v>
      </c>
      <c r="P257" s="212"/>
      <c r="Q257" s="203"/>
      <c r="R257" s="191"/>
    </row>
    <row r="258" spans="1:18" x14ac:dyDescent="0.25">
      <c r="A258" s="203"/>
      <c r="B258" s="158"/>
      <c r="C258" s="158"/>
      <c r="D258" s="158"/>
      <c r="E258" s="158"/>
      <c r="F258" s="158"/>
      <c r="G258" s="158"/>
      <c r="H258" s="161"/>
      <c r="I258" s="212"/>
      <c r="J258" s="161"/>
      <c r="K258" s="219"/>
      <c r="L258" s="216"/>
      <c r="M258" s="158"/>
      <c r="N258" s="13">
        <v>93955.87</v>
      </c>
      <c r="O258" s="32" t="s">
        <v>948</v>
      </c>
      <c r="P258" s="212"/>
      <c r="Q258" s="203"/>
      <c r="R258" s="191"/>
    </row>
    <row r="259" spans="1:18" x14ac:dyDescent="0.25">
      <c r="A259" s="203"/>
      <c r="B259" s="158"/>
      <c r="C259" s="158"/>
      <c r="D259" s="158"/>
      <c r="E259" s="158"/>
      <c r="F259" s="158"/>
      <c r="G259" s="158"/>
      <c r="H259" s="161"/>
      <c r="I259" s="212"/>
      <c r="J259" s="161"/>
      <c r="K259" s="219"/>
      <c r="L259" s="216"/>
      <c r="M259" s="159"/>
      <c r="N259" s="38">
        <v>97912.36</v>
      </c>
      <c r="O259" s="38" t="s">
        <v>1349</v>
      </c>
      <c r="P259" s="212"/>
      <c r="Q259" s="203"/>
    </row>
    <row r="260" spans="1:18" ht="94.5" x14ac:dyDescent="0.25">
      <c r="A260" s="203"/>
      <c r="B260" s="158"/>
      <c r="C260" s="158"/>
      <c r="D260" s="158"/>
      <c r="E260" s="158"/>
      <c r="F260" s="158"/>
      <c r="G260" s="158"/>
      <c r="H260" s="161"/>
      <c r="I260" s="212"/>
      <c r="J260" s="161"/>
      <c r="K260" s="219"/>
      <c r="L260" s="216"/>
      <c r="M260" s="2" t="s">
        <v>946</v>
      </c>
      <c r="N260" s="39">
        <v>316616.90000000002</v>
      </c>
      <c r="O260" s="39" t="s">
        <v>1349</v>
      </c>
      <c r="P260" s="212"/>
      <c r="Q260" s="203"/>
    </row>
    <row r="261" spans="1:18" ht="110.25" x14ac:dyDescent="0.25">
      <c r="A261" s="204"/>
      <c r="B261" s="159"/>
      <c r="C261" s="159"/>
      <c r="D261" s="159"/>
      <c r="E261" s="159"/>
      <c r="F261" s="159"/>
      <c r="G261" s="159"/>
      <c r="H261" s="162"/>
      <c r="I261" s="206"/>
      <c r="J261" s="162"/>
      <c r="K261" s="220"/>
      <c r="L261" s="217"/>
      <c r="M261" s="36" t="s">
        <v>1348</v>
      </c>
      <c r="N261" s="13"/>
      <c r="O261" s="13"/>
      <c r="P261" s="206"/>
      <c r="Q261" s="204"/>
    </row>
    <row r="262" spans="1:18" ht="31.5" customHeight="1" x14ac:dyDescent="0.25">
      <c r="A262" s="202">
        <v>2</v>
      </c>
      <c r="B262" s="157" t="s">
        <v>0</v>
      </c>
      <c r="C262" s="157" t="s">
        <v>21</v>
      </c>
      <c r="D262" s="157" t="s">
        <v>413</v>
      </c>
      <c r="E262" s="157" t="s">
        <v>45</v>
      </c>
      <c r="F262" s="157">
        <v>1</v>
      </c>
      <c r="G262" s="157" t="s">
        <v>18</v>
      </c>
      <c r="H262" s="205" t="s">
        <v>15</v>
      </c>
      <c r="I262" s="205">
        <v>8192364.5999999996</v>
      </c>
      <c r="J262" s="160" t="s">
        <v>26</v>
      </c>
      <c r="K262" s="218" t="s">
        <v>51</v>
      </c>
      <c r="L262" s="215" t="s">
        <v>137</v>
      </c>
      <c r="M262" s="190" t="s">
        <v>102</v>
      </c>
      <c r="N262" s="13">
        <v>321526.73</v>
      </c>
      <c r="O262" s="1" t="s">
        <v>103</v>
      </c>
      <c r="P262" s="205">
        <f>SUM(N262:N286)</f>
        <v>4066147.1999999997</v>
      </c>
      <c r="Q262" s="202" t="s">
        <v>13</v>
      </c>
    </row>
    <row r="263" spans="1:18" x14ac:dyDescent="0.25">
      <c r="A263" s="203"/>
      <c r="B263" s="158"/>
      <c r="C263" s="158"/>
      <c r="D263" s="158"/>
      <c r="E263" s="158"/>
      <c r="F263" s="158"/>
      <c r="G263" s="158"/>
      <c r="H263" s="212"/>
      <c r="I263" s="212"/>
      <c r="J263" s="161"/>
      <c r="K263" s="219"/>
      <c r="L263" s="216"/>
      <c r="M263" s="190"/>
      <c r="N263" s="13">
        <v>8244.27</v>
      </c>
      <c r="O263" s="13" t="s">
        <v>104</v>
      </c>
      <c r="P263" s="212"/>
      <c r="Q263" s="203"/>
    </row>
    <row r="264" spans="1:18" x14ac:dyDescent="0.25">
      <c r="A264" s="203"/>
      <c r="B264" s="158"/>
      <c r="C264" s="158"/>
      <c r="D264" s="158"/>
      <c r="E264" s="158"/>
      <c r="F264" s="158"/>
      <c r="G264" s="158"/>
      <c r="H264" s="212"/>
      <c r="I264" s="212"/>
      <c r="J264" s="161"/>
      <c r="K264" s="219"/>
      <c r="L264" s="216"/>
      <c r="M264" s="190"/>
      <c r="N264" s="13">
        <v>168088.95999999999</v>
      </c>
      <c r="O264" s="13" t="s">
        <v>144</v>
      </c>
      <c r="P264" s="212"/>
      <c r="Q264" s="203"/>
    </row>
    <row r="265" spans="1:18" ht="15.75" customHeight="1" x14ac:dyDescent="0.25">
      <c r="A265" s="203"/>
      <c r="B265" s="158"/>
      <c r="C265" s="158"/>
      <c r="D265" s="158"/>
      <c r="E265" s="158"/>
      <c r="F265" s="158"/>
      <c r="G265" s="158"/>
      <c r="H265" s="212"/>
      <c r="I265" s="212"/>
      <c r="J265" s="161"/>
      <c r="K265" s="219"/>
      <c r="L265" s="216"/>
      <c r="M265" s="190" t="s">
        <v>171</v>
      </c>
      <c r="N265" s="13">
        <v>4309.97</v>
      </c>
      <c r="O265" s="13" t="s">
        <v>145</v>
      </c>
      <c r="P265" s="212"/>
      <c r="Q265" s="203"/>
    </row>
    <row r="266" spans="1:18" x14ac:dyDescent="0.25">
      <c r="A266" s="203"/>
      <c r="B266" s="158"/>
      <c r="C266" s="158"/>
      <c r="D266" s="158"/>
      <c r="E266" s="158"/>
      <c r="F266" s="158"/>
      <c r="G266" s="158"/>
      <c r="H266" s="212"/>
      <c r="I266" s="212"/>
      <c r="J266" s="161"/>
      <c r="K266" s="219"/>
      <c r="L266" s="216"/>
      <c r="M266" s="190"/>
      <c r="N266" s="13">
        <v>548613.26</v>
      </c>
      <c r="O266" s="13" t="s">
        <v>146</v>
      </c>
      <c r="P266" s="212"/>
      <c r="Q266" s="203"/>
    </row>
    <row r="267" spans="1:18" ht="33.75" customHeight="1" x14ac:dyDescent="0.25">
      <c r="A267" s="203"/>
      <c r="B267" s="158"/>
      <c r="C267" s="158"/>
      <c r="D267" s="158"/>
      <c r="E267" s="158"/>
      <c r="F267" s="158"/>
      <c r="G267" s="158"/>
      <c r="H267" s="212"/>
      <c r="I267" s="212"/>
      <c r="J267" s="161"/>
      <c r="K267" s="219"/>
      <c r="L267" s="216"/>
      <c r="M267" s="190"/>
      <c r="N267" s="13">
        <v>14067</v>
      </c>
      <c r="O267" s="13" t="s">
        <v>147</v>
      </c>
      <c r="P267" s="212"/>
      <c r="Q267" s="203"/>
    </row>
    <row r="268" spans="1:18" ht="33.75" customHeight="1" x14ac:dyDescent="0.25">
      <c r="A268" s="203"/>
      <c r="B268" s="158"/>
      <c r="C268" s="158"/>
      <c r="D268" s="158"/>
      <c r="E268" s="158"/>
      <c r="F268" s="158"/>
      <c r="G268" s="158"/>
      <c r="H268" s="212"/>
      <c r="I268" s="212"/>
      <c r="J268" s="161"/>
      <c r="K268" s="219"/>
      <c r="L268" s="216"/>
      <c r="M268" s="190"/>
      <c r="N268" s="13">
        <v>33555.17</v>
      </c>
      <c r="O268" s="1" t="s">
        <v>389</v>
      </c>
      <c r="P268" s="212"/>
      <c r="Q268" s="203"/>
    </row>
    <row r="269" spans="1:18" ht="33.75" customHeight="1" x14ac:dyDescent="0.25">
      <c r="A269" s="203"/>
      <c r="B269" s="158"/>
      <c r="C269" s="158"/>
      <c r="D269" s="158"/>
      <c r="E269" s="158"/>
      <c r="F269" s="158"/>
      <c r="G269" s="158"/>
      <c r="H269" s="212"/>
      <c r="I269" s="212"/>
      <c r="J269" s="161"/>
      <c r="K269" s="219"/>
      <c r="L269" s="216"/>
      <c r="M269" s="190"/>
      <c r="N269" s="13">
        <v>274012.15000000002</v>
      </c>
      <c r="O269" s="13" t="s">
        <v>369</v>
      </c>
      <c r="P269" s="212"/>
      <c r="Q269" s="203"/>
    </row>
    <row r="270" spans="1:18" ht="33.75" customHeight="1" x14ac:dyDescent="0.25">
      <c r="A270" s="203"/>
      <c r="B270" s="158"/>
      <c r="C270" s="158"/>
      <c r="D270" s="158"/>
      <c r="E270" s="158"/>
      <c r="F270" s="158"/>
      <c r="G270" s="158"/>
      <c r="H270" s="212"/>
      <c r="I270" s="212"/>
      <c r="J270" s="161"/>
      <c r="K270" s="219"/>
      <c r="L270" s="216"/>
      <c r="M270" s="190"/>
      <c r="N270" s="1">
        <v>7886.36</v>
      </c>
      <c r="O270" s="1" t="s">
        <v>370</v>
      </c>
      <c r="P270" s="212"/>
      <c r="Q270" s="203"/>
    </row>
    <row r="271" spans="1:18" ht="63" customHeight="1" x14ac:dyDescent="0.25">
      <c r="A271" s="203"/>
      <c r="B271" s="158"/>
      <c r="C271" s="158"/>
      <c r="D271" s="158"/>
      <c r="E271" s="158"/>
      <c r="F271" s="158"/>
      <c r="G271" s="158"/>
      <c r="H271" s="212"/>
      <c r="I271" s="212"/>
      <c r="J271" s="161"/>
      <c r="K271" s="219"/>
      <c r="L271" s="216"/>
      <c r="M271" s="190" t="s">
        <v>243</v>
      </c>
      <c r="N271" s="13">
        <v>333221.48</v>
      </c>
      <c r="O271" s="13" t="s">
        <v>242</v>
      </c>
      <c r="P271" s="212"/>
      <c r="Q271" s="203"/>
    </row>
    <row r="272" spans="1:18" x14ac:dyDescent="0.25">
      <c r="A272" s="203"/>
      <c r="B272" s="158"/>
      <c r="C272" s="158"/>
      <c r="D272" s="158"/>
      <c r="E272" s="158"/>
      <c r="F272" s="158"/>
      <c r="G272" s="158"/>
      <c r="H272" s="212"/>
      <c r="I272" s="212"/>
      <c r="J272" s="161"/>
      <c r="K272" s="219"/>
      <c r="L272" s="216"/>
      <c r="M272" s="190"/>
      <c r="N272" s="13">
        <v>7150.67</v>
      </c>
      <c r="O272" s="13" t="s">
        <v>301</v>
      </c>
      <c r="P272" s="212"/>
      <c r="Q272" s="203"/>
    </row>
    <row r="273" spans="1:18" ht="197.25" customHeight="1" x14ac:dyDescent="0.25">
      <c r="A273" s="203"/>
      <c r="B273" s="158"/>
      <c r="C273" s="158"/>
      <c r="D273" s="158"/>
      <c r="E273" s="158"/>
      <c r="F273" s="158"/>
      <c r="G273" s="158"/>
      <c r="H273" s="212"/>
      <c r="I273" s="212"/>
      <c r="J273" s="161"/>
      <c r="K273" s="219"/>
      <c r="L273" s="216"/>
      <c r="M273" s="2" t="s">
        <v>347</v>
      </c>
      <c r="N273" s="13">
        <v>208936.58</v>
      </c>
      <c r="O273" s="13" t="s">
        <v>495</v>
      </c>
      <c r="P273" s="212"/>
      <c r="Q273" s="203"/>
    </row>
    <row r="274" spans="1:18" ht="197.25" customHeight="1" x14ac:dyDescent="0.25">
      <c r="A274" s="203"/>
      <c r="B274" s="158"/>
      <c r="C274" s="158"/>
      <c r="D274" s="158"/>
      <c r="E274" s="158"/>
      <c r="F274" s="158"/>
      <c r="G274" s="158"/>
      <c r="H274" s="212"/>
      <c r="I274" s="212"/>
      <c r="J274" s="161"/>
      <c r="K274" s="219"/>
      <c r="L274" s="216"/>
      <c r="M274" s="2" t="s">
        <v>494</v>
      </c>
      <c r="N274" s="13">
        <v>4483.62</v>
      </c>
      <c r="O274" s="13" t="s">
        <v>496</v>
      </c>
      <c r="P274" s="212"/>
      <c r="Q274" s="203"/>
    </row>
    <row r="275" spans="1:18" ht="197.25" customHeight="1" x14ac:dyDescent="0.25">
      <c r="A275" s="203"/>
      <c r="B275" s="158"/>
      <c r="C275" s="158"/>
      <c r="D275" s="158"/>
      <c r="E275" s="158"/>
      <c r="F275" s="158"/>
      <c r="G275" s="158"/>
      <c r="H275" s="212"/>
      <c r="I275" s="212"/>
      <c r="J275" s="161"/>
      <c r="K275" s="219"/>
      <c r="L275" s="216"/>
      <c r="M275" s="138" t="s">
        <v>533</v>
      </c>
      <c r="N275" s="13">
        <v>401758.09</v>
      </c>
      <c r="O275" s="13" t="s">
        <v>667</v>
      </c>
      <c r="P275" s="212"/>
      <c r="Q275" s="203"/>
    </row>
    <row r="276" spans="1:18" ht="197.25" customHeight="1" x14ac:dyDescent="0.25">
      <c r="A276" s="203"/>
      <c r="B276" s="158"/>
      <c r="C276" s="158"/>
      <c r="D276" s="158"/>
      <c r="E276" s="158"/>
      <c r="F276" s="158"/>
      <c r="G276" s="158"/>
      <c r="H276" s="212"/>
      <c r="I276" s="212"/>
      <c r="J276" s="161"/>
      <c r="K276" s="219"/>
      <c r="L276" s="216"/>
      <c r="M276" s="138"/>
      <c r="N276" s="13">
        <v>8621.42</v>
      </c>
      <c r="O276" s="13" t="s">
        <v>668</v>
      </c>
      <c r="P276" s="212"/>
      <c r="Q276" s="203"/>
    </row>
    <row r="277" spans="1:18" ht="197.25" customHeight="1" x14ac:dyDescent="0.25">
      <c r="A277" s="203"/>
      <c r="B277" s="158"/>
      <c r="C277" s="158"/>
      <c r="D277" s="158"/>
      <c r="E277" s="158"/>
      <c r="F277" s="158"/>
      <c r="G277" s="158"/>
      <c r="H277" s="212"/>
      <c r="I277" s="212"/>
      <c r="J277" s="161"/>
      <c r="K277" s="219"/>
      <c r="L277" s="216"/>
      <c r="M277" s="138"/>
      <c r="N277" s="13">
        <v>288093.92</v>
      </c>
      <c r="O277" s="13" t="s">
        <v>669</v>
      </c>
      <c r="P277" s="212"/>
      <c r="Q277" s="203"/>
      <c r="R277" s="191"/>
    </row>
    <row r="278" spans="1:18" ht="197.25" customHeight="1" x14ac:dyDescent="0.25">
      <c r="A278" s="203"/>
      <c r="B278" s="158"/>
      <c r="C278" s="158"/>
      <c r="D278" s="158"/>
      <c r="E278" s="158"/>
      <c r="F278" s="158"/>
      <c r="G278" s="158"/>
      <c r="H278" s="212"/>
      <c r="I278" s="212"/>
      <c r="J278" s="161"/>
      <c r="K278" s="219"/>
      <c r="L278" s="216"/>
      <c r="M278" s="138"/>
      <c r="N278" s="13">
        <v>103600.78</v>
      </c>
      <c r="O278" s="13" t="s">
        <v>670</v>
      </c>
      <c r="P278" s="212"/>
      <c r="Q278" s="203"/>
      <c r="R278" s="191"/>
    </row>
    <row r="279" spans="1:18" ht="197.25" customHeight="1" x14ac:dyDescent="0.25">
      <c r="A279" s="203"/>
      <c r="B279" s="158"/>
      <c r="C279" s="158"/>
      <c r="D279" s="158"/>
      <c r="E279" s="158"/>
      <c r="F279" s="158"/>
      <c r="G279" s="158"/>
      <c r="H279" s="212"/>
      <c r="I279" s="212"/>
      <c r="J279" s="161"/>
      <c r="K279" s="219"/>
      <c r="L279" s="216"/>
      <c r="M279" s="138"/>
      <c r="N279" s="13">
        <v>8405.4699999999993</v>
      </c>
      <c r="O279" s="13" t="s">
        <v>671</v>
      </c>
      <c r="P279" s="212"/>
      <c r="Q279" s="203"/>
    </row>
    <row r="280" spans="1:18" x14ac:dyDescent="0.25">
      <c r="A280" s="203"/>
      <c r="B280" s="158"/>
      <c r="C280" s="158"/>
      <c r="D280" s="158"/>
      <c r="E280" s="158"/>
      <c r="F280" s="158"/>
      <c r="G280" s="158"/>
      <c r="H280" s="212"/>
      <c r="I280" s="212"/>
      <c r="J280" s="161"/>
      <c r="K280" s="219"/>
      <c r="L280" s="216"/>
      <c r="M280" s="138" t="s">
        <v>949</v>
      </c>
      <c r="N280" s="34">
        <v>250000</v>
      </c>
      <c r="O280" s="13" t="s">
        <v>952</v>
      </c>
      <c r="P280" s="212"/>
      <c r="Q280" s="203"/>
      <c r="R280" s="191"/>
    </row>
    <row r="281" spans="1:18" x14ac:dyDescent="0.25">
      <c r="A281" s="203"/>
      <c r="B281" s="158"/>
      <c r="C281" s="158"/>
      <c r="D281" s="158"/>
      <c r="E281" s="158"/>
      <c r="F281" s="158"/>
      <c r="G281" s="158"/>
      <c r="H281" s="212"/>
      <c r="I281" s="212"/>
      <c r="J281" s="161"/>
      <c r="K281" s="219"/>
      <c r="L281" s="216"/>
      <c r="M281" s="138"/>
      <c r="N281" s="13">
        <v>345886.54</v>
      </c>
      <c r="O281" s="7" t="s">
        <v>953</v>
      </c>
      <c r="P281" s="212"/>
      <c r="Q281" s="203"/>
      <c r="R281" s="191"/>
    </row>
    <row r="282" spans="1:18" x14ac:dyDescent="0.25">
      <c r="A282" s="203"/>
      <c r="B282" s="158"/>
      <c r="C282" s="158"/>
      <c r="D282" s="158"/>
      <c r="E282" s="158"/>
      <c r="F282" s="158"/>
      <c r="G282" s="158"/>
      <c r="H282" s="212"/>
      <c r="I282" s="212"/>
      <c r="J282" s="161"/>
      <c r="K282" s="219"/>
      <c r="L282" s="216"/>
      <c r="M282" s="138"/>
      <c r="N282" s="39">
        <v>12842.38</v>
      </c>
      <c r="O282" s="38" t="s">
        <v>1350</v>
      </c>
      <c r="P282" s="212"/>
      <c r="Q282" s="203"/>
    </row>
    <row r="283" spans="1:18" x14ac:dyDescent="0.25">
      <c r="A283" s="203"/>
      <c r="B283" s="158"/>
      <c r="C283" s="158"/>
      <c r="D283" s="158"/>
      <c r="E283" s="158"/>
      <c r="F283" s="158"/>
      <c r="G283" s="158"/>
      <c r="H283" s="212"/>
      <c r="I283" s="212"/>
      <c r="J283" s="161"/>
      <c r="K283" s="219"/>
      <c r="L283" s="216"/>
      <c r="M283" s="138"/>
      <c r="N283" s="34">
        <v>12842.38</v>
      </c>
      <c r="O283" s="13" t="s">
        <v>954</v>
      </c>
      <c r="P283" s="212"/>
      <c r="Q283" s="203"/>
    </row>
    <row r="284" spans="1:18" ht="63" x14ac:dyDescent="0.25">
      <c r="A284" s="203"/>
      <c r="B284" s="158"/>
      <c r="C284" s="158"/>
      <c r="D284" s="158"/>
      <c r="E284" s="158"/>
      <c r="F284" s="158"/>
      <c r="G284" s="158"/>
      <c r="H284" s="212"/>
      <c r="I284" s="212"/>
      <c r="J284" s="161"/>
      <c r="K284" s="219"/>
      <c r="L284" s="216"/>
      <c r="M284" s="2" t="s">
        <v>950</v>
      </c>
      <c r="N284" s="13"/>
      <c r="O284" s="13"/>
      <c r="P284" s="212"/>
      <c r="Q284" s="203"/>
    </row>
    <row r="285" spans="1:18" ht="110.25" customHeight="1" x14ac:dyDescent="0.25">
      <c r="A285" s="203"/>
      <c r="B285" s="158"/>
      <c r="C285" s="158"/>
      <c r="D285" s="158"/>
      <c r="E285" s="158"/>
      <c r="F285" s="158"/>
      <c r="G285" s="158"/>
      <c r="H285" s="212"/>
      <c r="I285" s="212"/>
      <c r="J285" s="161"/>
      <c r="K285" s="219"/>
      <c r="L285" s="216"/>
      <c r="M285" s="213" t="s">
        <v>951</v>
      </c>
      <c r="N285" s="39">
        <f>500000</f>
        <v>500000</v>
      </c>
      <c r="O285" s="39" t="s">
        <v>1351</v>
      </c>
      <c r="P285" s="212"/>
      <c r="Q285" s="203"/>
      <c r="R285" s="191"/>
    </row>
    <row r="286" spans="1:18" x14ac:dyDescent="0.25">
      <c r="A286" s="204"/>
      <c r="B286" s="159"/>
      <c r="C286" s="159"/>
      <c r="D286" s="159"/>
      <c r="E286" s="159"/>
      <c r="F286" s="159"/>
      <c r="G286" s="159"/>
      <c r="H286" s="206"/>
      <c r="I286" s="206"/>
      <c r="J286" s="162"/>
      <c r="K286" s="220"/>
      <c r="L286" s="217"/>
      <c r="M286" s="214"/>
      <c r="N286" s="39">
        <v>200000</v>
      </c>
      <c r="O286" s="39" t="s">
        <v>1352</v>
      </c>
      <c r="P286" s="206"/>
      <c r="Q286" s="204"/>
      <c r="R286" s="191"/>
    </row>
    <row r="287" spans="1:18" ht="267.75" customHeight="1" x14ac:dyDescent="0.25">
      <c r="A287" s="202">
        <v>3</v>
      </c>
      <c r="B287" s="157" t="s">
        <v>0</v>
      </c>
      <c r="C287" s="157" t="s">
        <v>23</v>
      </c>
      <c r="D287" s="157" t="s">
        <v>63</v>
      </c>
      <c r="E287" s="157" t="s">
        <v>25</v>
      </c>
      <c r="F287" s="157">
        <v>1</v>
      </c>
      <c r="G287" s="157" t="s">
        <v>22</v>
      </c>
      <c r="H287" s="157" t="s">
        <v>42</v>
      </c>
      <c r="I287" s="205">
        <v>24953380.129999999</v>
      </c>
      <c r="J287" s="157" t="s">
        <v>26</v>
      </c>
      <c r="K287" s="218" t="s">
        <v>131</v>
      </c>
      <c r="L287" s="218" t="s">
        <v>132</v>
      </c>
      <c r="M287" s="2" t="s">
        <v>348</v>
      </c>
      <c r="N287" s="13">
        <v>188160</v>
      </c>
      <c r="O287" s="13" t="s">
        <v>133</v>
      </c>
      <c r="P287" s="205">
        <f>SUM(N287:N309)</f>
        <v>25127935.350000005</v>
      </c>
      <c r="Q287" s="202" t="s">
        <v>13</v>
      </c>
    </row>
    <row r="288" spans="1:18" ht="126" customHeight="1" x14ac:dyDescent="0.25">
      <c r="A288" s="203"/>
      <c r="B288" s="158"/>
      <c r="C288" s="158"/>
      <c r="D288" s="158"/>
      <c r="E288" s="158"/>
      <c r="F288" s="158"/>
      <c r="G288" s="158"/>
      <c r="H288" s="158"/>
      <c r="I288" s="212"/>
      <c r="J288" s="158"/>
      <c r="K288" s="219"/>
      <c r="L288" s="219"/>
      <c r="M288" s="138" t="s">
        <v>349</v>
      </c>
      <c r="N288" s="13">
        <v>3253417.17</v>
      </c>
      <c r="O288" s="1" t="s">
        <v>337</v>
      </c>
      <c r="P288" s="212"/>
      <c r="Q288" s="203"/>
    </row>
    <row r="289" spans="1:17" x14ac:dyDescent="0.25">
      <c r="A289" s="203"/>
      <c r="B289" s="158"/>
      <c r="C289" s="158"/>
      <c r="D289" s="158"/>
      <c r="E289" s="158"/>
      <c r="F289" s="158"/>
      <c r="G289" s="158"/>
      <c r="H289" s="158"/>
      <c r="I289" s="212"/>
      <c r="J289" s="158"/>
      <c r="K289" s="219"/>
      <c r="L289" s="219"/>
      <c r="M289" s="138"/>
      <c r="N289" s="13">
        <v>1310525.83</v>
      </c>
      <c r="O289" s="13" t="s">
        <v>334</v>
      </c>
      <c r="P289" s="212"/>
      <c r="Q289" s="203"/>
    </row>
    <row r="290" spans="1:17" x14ac:dyDescent="0.25">
      <c r="A290" s="203"/>
      <c r="B290" s="158"/>
      <c r="C290" s="158"/>
      <c r="D290" s="158"/>
      <c r="E290" s="158"/>
      <c r="F290" s="158"/>
      <c r="G290" s="158"/>
      <c r="H290" s="158"/>
      <c r="I290" s="212"/>
      <c r="J290" s="158"/>
      <c r="K290" s="219"/>
      <c r="L290" s="219"/>
      <c r="M290" s="138"/>
      <c r="N290" s="13">
        <v>346599.84</v>
      </c>
      <c r="O290" s="13" t="s">
        <v>335</v>
      </c>
      <c r="P290" s="212"/>
      <c r="Q290" s="203"/>
    </row>
    <row r="291" spans="1:17" ht="16.5" customHeight="1" x14ac:dyDescent="0.25">
      <c r="A291" s="203"/>
      <c r="B291" s="158"/>
      <c r="C291" s="158"/>
      <c r="D291" s="158"/>
      <c r="E291" s="158"/>
      <c r="F291" s="158"/>
      <c r="G291" s="158"/>
      <c r="H291" s="158"/>
      <c r="I291" s="212"/>
      <c r="J291" s="158"/>
      <c r="K291" s="219"/>
      <c r="L291" s="219"/>
      <c r="M291" s="138"/>
      <c r="N291" s="13">
        <v>244780.61</v>
      </c>
      <c r="O291" s="13" t="s">
        <v>364</v>
      </c>
      <c r="P291" s="212"/>
      <c r="Q291" s="203"/>
    </row>
    <row r="292" spans="1:17" ht="16.5" customHeight="1" x14ac:dyDescent="0.25">
      <c r="A292" s="203"/>
      <c r="B292" s="158"/>
      <c r="C292" s="158"/>
      <c r="D292" s="158"/>
      <c r="E292" s="158"/>
      <c r="F292" s="158"/>
      <c r="G292" s="158"/>
      <c r="H292" s="158"/>
      <c r="I292" s="212"/>
      <c r="J292" s="158"/>
      <c r="K292" s="219"/>
      <c r="L292" s="219"/>
      <c r="M292" s="138"/>
      <c r="N292" s="1">
        <v>747586.83</v>
      </c>
      <c r="O292" s="1" t="s">
        <v>365</v>
      </c>
      <c r="P292" s="212"/>
      <c r="Q292" s="203"/>
    </row>
    <row r="293" spans="1:17" ht="16.5" customHeight="1" x14ac:dyDescent="0.25">
      <c r="A293" s="203"/>
      <c r="B293" s="158"/>
      <c r="C293" s="158"/>
      <c r="D293" s="158"/>
      <c r="E293" s="158"/>
      <c r="F293" s="158"/>
      <c r="G293" s="158"/>
      <c r="H293" s="158"/>
      <c r="I293" s="212"/>
      <c r="J293" s="158"/>
      <c r="K293" s="219"/>
      <c r="L293" s="219"/>
      <c r="M293" s="138"/>
      <c r="N293" s="13">
        <v>1240695.45</v>
      </c>
      <c r="O293" s="1" t="s">
        <v>366</v>
      </c>
      <c r="P293" s="212"/>
      <c r="Q293" s="203"/>
    </row>
    <row r="294" spans="1:17" ht="16.5" customHeight="1" x14ac:dyDescent="0.25">
      <c r="A294" s="203"/>
      <c r="B294" s="158"/>
      <c r="C294" s="158"/>
      <c r="D294" s="158"/>
      <c r="E294" s="158"/>
      <c r="F294" s="158"/>
      <c r="G294" s="158"/>
      <c r="H294" s="158"/>
      <c r="I294" s="212"/>
      <c r="J294" s="158"/>
      <c r="K294" s="219"/>
      <c r="L294" s="219"/>
      <c r="M294" s="138"/>
      <c r="N294" s="13">
        <v>477462.95</v>
      </c>
      <c r="O294" s="13" t="s">
        <v>367</v>
      </c>
      <c r="P294" s="212"/>
      <c r="Q294" s="203"/>
    </row>
    <row r="295" spans="1:17" ht="16.5" customHeight="1" x14ac:dyDescent="0.25">
      <c r="A295" s="203"/>
      <c r="B295" s="158"/>
      <c r="C295" s="158"/>
      <c r="D295" s="158"/>
      <c r="E295" s="158"/>
      <c r="F295" s="158"/>
      <c r="G295" s="158"/>
      <c r="H295" s="158"/>
      <c r="I295" s="212"/>
      <c r="J295" s="158"/>
      <c r="K295" s="219"/>
      <c r="L295" s="219"/>
      <c r="M295" s="138"/>
      <c r="N295" s="1">
        <v>1177626.04</v>
      </c>
      <c r="O295" s="1" t="s">
        <v>368</v>
      </c>
      <c r="P295" s="212"/>
      <c r="Q295" s="203"/>
    </row>
    <row r="296" spans="1:17" ht="16.5" customHeight="1" x14ac:dyDescent="0.25">
      <c r="A296" s="203"/>
      <c r="B296" s="158"/>
      <c r="C296" s="158"/>
      <c r="D296" s="158"/>
      <c r="E296" s="158"/>
      <c r="F296" s="158"/>
      <c r="G296" s="158"/>
      <c r="H296" s="158"/>
      <c r="I296" s="212"/>
      <c r="J296" s="158"/>
      <c r="K296" s="219"/>
      <c r="L296" s="219"/>
      <c r="M296" s="138" t="s">
        <v>494</v>
      </c>
      <c r="N296" s="1">
        <v>1525313.58</v>
      </c>
      <c r="O296" s="1" t="s">
        <v>523</v>
      </c>
      <c r="P296" s="212"/>
      <c r="Q296" s="203"/>
    </row>
    <row r="297" spans="1:17" ht="188.25" customHeight="1" x14ac:dyDescent="0.25">
      <c r="A297" s="203"/>
      <c r="B297" s="158"/>
      <c r="C297" s="158"/>
      <c r="D297" s="158"/>
      <c r="E297" s="158"/>
      <c r="F297" s="158"/>
      <c r="G297" s="158"/>
      <c r="H297" s="158"/>
      <c r="I297" s="212"/>
      <c r="J297" s="158"/>
      <c r="K297" s="219"/>
      <c r="L297" s="219"/>
      <c r="M297" s="138"/>
      <c r="N297" s="1">
        <v>2980401.05</v>
      </c>
      <c r="O297" s="1" t="s">
        <v>497</v>
      </c>
      <c r="P297" s="212"/>
      <c r="Q297" s="203"/>
    </row>
    <row r="298" spans="1:17" ht="188.25" customHeight="1" x14ac:dyDescent="0.25">
      <c r="A298" s="203"/>
      <c r="B298" s="158"/>
      <c r="C298" s="158"/>
      <c r="D298" s="158"/>
      <c r="E298" s="158"/>
      <c r="F298" s="158"/>
      <c r="G298" s="158"/>
      <c r="H298" s="158"/>
      <c r="I298" s="212"/>
      <c r="J298" s="158"/>
      <c r="K298" s="219"/>
      <c r="L298" s="219"/>
      <c r="M298" s="138"/>
      <c r="N298" s="1">
        <v>425000</v>
      </c>
      <c r="O298" s="1" t="s">
        <v>498</v>
      </c>
      <c r="P298" s="212"/>
      <c r="Q298" s="203"/>
    </row>
    <row r="299" spans="1:17" x14ac:dyDescent="0.25">
      <c r="A299" s="203"/>
      <c r="B299" s="158"/>
      <c r="C299" s="158"/>
      <c r="D299" s="158"/>
      <c r="E299" s="158"/>
      <c r="F299" s="158"/>
      <c r="G299" s="158"/>
      <c r="H299" s="158"/>
      <c r="I299" s="212"/>
      <c r="J299" s="158"/>
      <c r="K299" s="219"/>
      <c r="L299" s="219"/>
      <c r="M299" s="138"/>
      <c r="N299" s="1">
        <v>2316499.56</v>
      </c>
      <c r="O299" s="7" t="s">
        <v>499</v>
      </c>
      <c r="P299" s="212"/>
      <c r="Q299" s="203"/>
    </row>
    <row r="300" spans="1:17" x14ac:dyDescent="0.25">
      <c r="A300" s="203"/>
      <c r="B300" s="158"/>
      <c r="C300" s="158"/>
      <c r="D300" s="158"/>
      <c r="E300" s="158"/>
      <c r="F300" s="158"/>
      <c r="G300" s="158"/>
      <c r="H300" s="158"/>
      <c r="I300" s="212"/>
      <c r="J300" s="158"/>
      <c r="K300" s="219"/>
      <c r="L300" s="219"/>
      <c r="M300" s="138"/>
      <c r="N300" s="1">
        <v>1000000</v>
      </c>
      <c r="O300" s="7" t="s">
        <v>500</v>
      </c>
      <c r="P300" s="212"/>
      <c r="Q300" s="203"/>
    </row>
    <row r="301" spans="1:17" x14ac:dyDescent="0.25">
      <c r="A301" s="203"/>
      <c r="B301" s="158"/>
      <c r="C301" s="158"/>
      <c r="D301" s="158"/>
      <c r="E301" s="158"/>
      <c r="F301" s="158"/>
      <c r="G301" s="158"/>
      <c r="H301" s="158"/>
      <c r="I301" s="212"/>
      <c r="J301" s="158"/>
      <c r="K301" s="219"/>
      <c r="L301" s="219"/>
      <c r="M301" s="138"/>
      <c r="N301" s="1">
        <v>2438088.14</v>
      </c>
      <c r="O301" s="1" t="s">
        <v>501</v>
      </c>
      <c r="P301" s="212"/>
      <c r="Q301" s="203"/>
    </row>
    <row r="302" spans="1:17" x14ac:dyDescent="0.25">
      <c r="A302" s="203"/>
      <c r="B302" s="158"/>
      <c r="C302" s="158"/>
      <c r="D302" s="158"/>
      <c r="E302" s="158"/>
      <c r="F302" s="158"/>
      <c r="G302" s="158"/>
      <c r="H302" s="158"/>
      <c r="I302" s="212"/>
      <c r="J302" s="158"/>
      <c r="K302" s="219"/>
      <c r="L302" s="219"/>
      <c r="M302" s="138"/>
      <c r="N302" s="1">
        <v>511778.3</v>
      </c>
      <c r="O302" s="1" t="s">
        <v>502</v>
      </c>
      <c r="P302" s="212"/>
      <c r="Q302" s="203"/>
    </row>
    <row r="303" spans="1:17" ht="63" x14ac:dyDescent="0.25">
      <c r="A303" s="203"/>
      <c r="B303" s="158"/>
      <c r="C303" s="158"/>
      <c r="D303" s="158"/>
      <c r="E303" s="158"/>
      <c r="F303" s="158"/>
      <c r="G303" s="158"/>
      <c r="H303" s="158"/>
      <c r="I303" s="212"/>
      <c r="J303" s="158"/>
      <c r="K303" s="219"/>
      <c r="L303" s="219"/>
      <c r="M303" s="2" t="s">
        <v>672</v>
      </c>
      <c r="N303" s="1">
        <v>2513451.36</v>
      </c>
      <c r="O303" s="1" t="s">
        <v>957</v>
      </c>
      <c r="P303" s="212"/>
      <c r="Q303" s="203"/>
    </row>
    <row r="304" spans="1:17" ht="78.75" customHeight="1" x14ac:dyDescent="0.25">
      <c r="A304" s="203"/>
      <c r="B304" s="158"/>
      <c r="C304" s="158"/>
      <c r="D304" s="158"/>
      <c r="E304" s="158"/>
      <c r="F304" s="158"/>
      <c r="G304" s="158"/>
      <c r="H304" s="158"/>
      <c r="I304" s="212"/>
      <c r="J304" s="158"/>
      <c r="K304" s="219"/>
      <c r="L304" s="219"/>
      <c r="M304" s="138" t="s">
        <v>673</v>
      </c>
      <c r="N304" s="1">
        <v>1279284.18</v>
      </c>
      <c r="O304" s="1" t="s">
        <v>958</v>
      </c>
      <c r="P304" s="212"/>
      <c r="Q304" s="203"/>
    </row>
    <row r="305" spans="1:18" x14ac:dyDescent="0.25">
      <c r="A305" s="203"/>
      <c r="B305" s="158"/>
      <c r="C305" s="158"/>
      <c r="D305" s="158"/>
      <c r="E305" s="158"/>
      <c r="F305" s="158"/>
      <c r="G305" s="158"/>
      <c r="H305" s="158"/>
      <c r="I305" s="212"/>
      <c r="J305" s="158"/>
      <c r="K305" s="219"/>
      <c r="L305" s="219"/>
      <c r="M305" s="138"/>
      <c r="N305" s="1">
        <v>751264.46</v>
      </c>
      <c r="O305" s="1" t="s">
        <v>959</v>
      </c>
      <c r="P305" s="212"/>
      <c r="Q305" s="203"/>
    </row>
    <row r="306" spans="1:18" ht="78.75" customHeight="1" x14ac:dyDescent="0.25">
      <c r="A306" s="203"/>
      <c r="B306" s="158"/>
      <c r="C306" s="158"/>
      <c r="D306" s="158"/>
      <c r="E306" s="158"/>
      <c r="F306" s="158"/>
      <c r="G306" s="158"/>
      <c r="H306" s="158"/>
      <c r="I306" s="212"/>
      <c r="J306" s="158"/>
      <c r="K306" s="219"/>
      <c r="L306" s="219"/>
      <c r="M306" s="157" t="s">
        <v>955</v>
      </c>
      <c r="N306" s="47">
        <f>200000</f>
        <v>200000</v>
      </c>
      <c r="O306" s="35" t="s">
        <v>1354</v>
      </c>
      <c r="P306" s="212"/>
      <c r="Q306" s="203"/>
      <c r="R306" s="191"/>
    </row>
    <row r="307" spans="1:18" x14ac:dyDescent="0.25">
      <c r="A307" s="203"/>
      <c r="B307" s="158"/>
      <c r="C307" s="158"/>
      <c r="D307" s="158"/>
      <c r="E307" s="158"/>
      <c r="F307" s="158"/>
      <c r="G307" s="158"/>
      <c r="H307" s="158"/>
      <c r="I307" s="212"/>
      <c r="J307" s="158"/>
      <c r="K307" s="219"/>
      <c r="L307" s="219"/>
      <c r="M307" s="159"/>
      <c r="N307" s="47">
        <v>200000</v>
      </c>
      <c r="O307" s="35" t="s">
        <v>1355</v>
      </c>
      <c r="P307" s="212"/>
      <c r="Q307" s="203"/>
      <c r="R307" s="191"/>
    </row>
    <row r="308" spans="1:18" ht="204.75" x14ac:dyDescent="0.25">
      <c r="A308" s="203"/>
      <c r="B308" s="158"/>
      <c r="C308" s="158"/>
      <c r="D308" s="158"/>
      <c r="E308" s="158"/>
      <c r="F308" s="158"/>
      <c r="G308" s="158"/>
      <c r="H308" s="158"/>
      <c r="I308" s="212"/>
      <c r="J308" s="158"/>
      <c r="K308" s="219"/>
      <c r="L308" s="219"/>
      <c r="M308" s="2" t="s">
        <v>956</v>
      </c>
      <c r="N308" s="1"/>
      <c r="O308" s="1"/>
      <c r="P308" s="212"/>
      <c r="Q308" s="203"/>
    </row>
    <row r="309" spans="1:18" ht="94.5" x14ac:dyDescent="0.25">
      <c r="A309" s="204"/>
      <c r="B309" s="159"/>
      <c r="C309" s="159"/>
      <c r="D309" s="159"/>
      <c r="E309" s="159"/>
      <c r="F309" s="159"/>
      <c r="G309" s="159"/>
      <c r="H309" s="159"/>
      <c r="I309" s="206"/>
      <c r="J309" s="159"/>
      <c r="K309" s="220"/>
      <c r="L309" s="220"/>
      <c r="M309" s="45" t="s">
        <v>1353</v>
      </c>
      <c r="N309" s="1"/>
      <c r="O309" s="1"/>
      <c r="P309" s="206"/>
      <c r="Q309" s="204"/>
    </row>
    <row r="310" spans="1:18" ht="157.5" x14ac:dyDescent="0.25">
      <c r="A310" s="139">
        <v>4</v>
      </c>
      <c r="B310" s="138" t="s">
        <v>0</v>
      </c>
      <c r="C310" s="138" t="s">
        <v>52</v>
      </c>
      <c r="D310" s="138" t="s">
        <v>54</v>
      </c>
      <c r="E310" s="138" t="s">
        <v>44</v>
      </c>
      <c r="F310" s="138">
        <v>1</v>
      </c>
      <c r="G310" s="138" t="s">
        <v>55</v>
      </c>
      <c r="H310" s="138" t="s">
        <v>53</v>
      </c>
      <c r="I310" s="156">
        <v>33717481.420000002</v>
      </c>
      <c r="J310" s="136" t="s">
        <v>26</v>
      </c>
      <c r="K310" s="194" t="s">
        <v>134</v>
      </c>
      <c r="L310" s="221"/>
      <c r="M310" s="2" t="s">
        <v>350</v>
      </c>
      <c r="N310" s="18">
        <v>549883.32999999996</v>
      </c>
      <c r="O310" s="13" t="s">
        <v>503</v>
      </c>
      <c r="P310" s="156">
        <f>SUM(N310:N311)</f>
        <v>549883.32999999996</v>
      </c>
      <c r="Q310" s="139" t="s">
        <v>13</v>
      </c>
    </row>
    <row r="311" spans="1:18" ht="63" x14ac:dyDescent="0.25">
      <c r="A311" s="139"/>
      <c r="B311" s="138"/>
      <c r="C311" s="138"/>
      <c r="D311" s="138"/>
      <c r="E311" s="138"/>
      <c r="F311" s="138"/>
      <c r="G311" s="138"/>
      <c r="H311" s="138"/>
      <c r="I311" s="156"/>
      <c r="J311" s="136"/>
      <c r="K311" s="194"/>
      <c r="L311" s="221"/>
      <c r="M311" s="2" t="s">
        <v>960</v>
      </c>
      <c r="N311" s="18"/>
      <c r="O311" s="13"/>
      <c r="P311" s="156"/>
      <c r="Q311" s="139"/>
    </row>
    <row r="312" spans="1:18" ht="173.25" customHeight="1" x14ac:dyDescent="0.25">
      <c r="A312" s="202">
        <v>5</v>
      </c>
      <c r="B312" s="157" t="s">
        <v>2</v>
      </c>
      <c r="C312" s="202" t="s">
        <v>73</v>
      </c>
      <c r="D312" s="157" t="s">
        <v>68</v>
      </c>
      <c r="E312" s="157" t="s">
        <v>44</v>
      </c>
      <c r="F312" s="202">
        <v>1</v>
      </c>
      <c r="G312" s="157" t="s">
        <v>106</v>
      </c>
      <c r="H312" s="157" t="s">
        <v>101</v>
      </c>
      <c r="I312" s="160">
        <v>136904345.38999999</v>
      </c>
      <c r="J312" s="209" t="s">
        <v>26</v>
      </c>
      <c r="K312" s="207" t="s">
        <v>138</v>
      </c>
      <c r="L312" s="207" t="s">
        <v>139</v>
      </c>
      <c r="M312" s="14" t="s">
        <v>74</v>
      </c>
      <c r="N312" s="13"/>
      <c r="O312" s="13"/>
      <c r="P312" s="205">
        <f>N312</f>
        <v>0</v>
      </c>
      <c r="Q312" s="202" t="s">
        <v>13</v>
      </c>
    </row>
    <row r="313" spans="1:18" ht="78.75" x14ac:dyDescent="0.25">
      <c r="A313" s="204"/>
      <c r="B313" s="159"/>
      <c r="C313" s="204"/>
      <c r="D313" s="159"/>
      <c r="E313" s="159"/>
      <c r="F313" s="204"/>
      <c r="G313" s="159"/>
      <c r="H313" s="159"/>
      <c r="I313" s="162"/>
      <c r="J313" s="210"/>
      <c r="K313" s="208"/>
      <c r="L313" s="208"/>
      <c r="M313" s="46" t="s">
        <v>1356</v>
      </c>
      <c r="N313" s="13"/>
      <c r="O313" s="13"/>
      <c r="P313" s="206"/>
      <c r="Q313" s="204"/>
    </row>
    <row r="314" spans="1:18" x14ac:dyDescent="0.25">
      <c r="A314" s="139">
        <v>6</v>
      </c>
      <c r="B314" s="138" t="s">
        <v>43</v>
      </c>
      <c r="C314" s="138" t="s">
        <v>69</v>
      </c>
      <c r="D314" s="138" t="s">
        <v>191</v>
      </c>
      <c r="E314" s="138" t="s">
        <v>15</v>
      </c>
      <c r="F314" s="139" t="s">
        <v>15</v>
      </c>
      <c r="G314" s="138" t="s">
        <v>105</v>
      </c>
      <c r="H314" s="138" t="s">
        <v>101</v>
      </c>
      <c r="I314" s="136">
        <v>16240764.75</v>
      </c>
      <c r="J314" s="195" t="s">
        <v>26</v>
      </c>
      <c r="K314" s="200" t="s">
        <v>140</v>
      </c>
      <c r="L314" s="200" t="s">
        <v>117</v>
      </c>
      <c r="M314" s="190" t="s">
        <v>172</v>
      </c>
      <c r="N314" s="13">
        <v>3016371.94</v>
      </c>
      <c r="O314" s="13" t="s">
        <v>173</v>
      </c>
      <c r="P314" s="156">
        <f>SUM(N314:N321)</f>
        <v>14383151.32</v>
      </c>
      <c r="Q314" s="139" t="s">
        <v>14</v>
      </c>
    </row>
    <row r="315" spans="1:18" x14ac:dyDescent="0.25">
      <c r="A315" s="139"/>
      <c r="B315" s="138"/>
      <c r="C315" s="138"/>
      <c r="D315" s="138"/>
      <c r="E315" s="138"/>
      <c r="F315" s="139"/>
      <c r="G315" s="138"/>
      <c r="H315" s="138"/>
      <c r="I315" s="136"/>
      <c r="J315" s="195"/>
      <c r="K315" s="200"/>
      <c r="L315" s="200"/>
      <c r="M315" s="190"/>
      <c r="N315" s="13">
        <v>261694.37</v>
      </c>
      <c r="O315" s="13" t="s">
        <v>174</v>
      </c>
      <c r="P315" s="156"/>
      <c r="Q315" s="139"/>
    </row>
    <row r="316" spans="1:18" x14ac:dyDescent="0.25">
      <c r="A316" s="139"/>
      <c r="B316" s="138"/>
      <c r="C316" s="138"/>
      <c r="D316" s="138"/>
      <c r="E316" s="138"/>
      <c r="F316" s="139"/>
      <c r="G316" s="138"/>
      <c r="H316" s="138"/>
      <c r="I316" s="136"/>
      <c r="J316" s="195"/>
      <c r="K316" s="200"/>
      <c r="L316" s="200"/>
      <c r="M316" s="190"/>
      <c r="N316" s="13">
        <v>3097209.81</v>
      </c>
      <c r="O316" s="13" t="s">
        <v>175</v>
      </c>
      <c r="P316" s="156"/>
      <c r="Q316" s="139"/>
    </row>
    <row r="317" spans="1:18" x14ac:dyDescent="0.25">
      <c r="A317" s="139"/>
      <c r="B317" s="138"/>
      <c r="C317" s="138"/>
      <c r="D317" s="138"/>
      <c r="E317" s="138"/>
      <c r="F317" s="139"/>
      <c r="G317" s="138"/>
      <c r="H317" s="138"/>
      <c r="I317" s="136"/>
      <c r="J317" s="195"/>
      <c r="K317" s="200"/>
      <c r="L317" s="200"/>
      <c r="M317" s="190"/>
      <c r="N317" s="13">
        <v>268707.7</v>
      </c>
      <c r="O317" s="13" t="s">
        <v>176</v>
      </c>
      <c r="P317" s="156"/>
      <c r="Q317" s="139"/>
    </row>
    <row r="318" spans="1:18" ht="31.5" x14ac:dyDescent="0.25">
      <c r="A318" s="139"/>
      <c r="B318" s="138"/>
      <c r="C318" s="138"/>
      <c r="D318" s="138"/>
      <c r="E318" s="138"/>
      <c r="F318" s="139"/>
      <c r="G318" s="138"/>
      <c r="H318" s="138"/>
      <c r="I318" s="136"/>
      <c r="J318" s="195"/>
      <c r="K318" s="200"/>
      <c r="L318" s="200"/>
      <c r="M318" s="190"/>
      <c r="N318" s="13">
        <v>2485731.11</v>
      </c>
      <c r="O318" s="1" t="s">
        <v>177</v>
      </c>
      <c r="P318" s="156"/>
      <c r="Q318" s="139"/>
    </row>
    <row r="319" spans="1:18" x14ac:dyDescent="0.25">
      <c r="A319" s="139"/>
      <c r="B319" s="138"/>
      <c r="C319" s="138"/>
      <c r="D319" s="138"/>
      <c r="E319" s="138"/>
      <c r="F319" s="139"/>
      <c r="G319" s="138"/>
      <c r="H319" s="138"/>
      <c r="I319" s="136"/>
      <c r="J319" s="195"/>
      <c r="K319" s="200"/>
      <c r="L319" s="200"/>
      <c r="M319" s="190"/>
      <c r="N319" s="13">
        <v>215657.04</v>
      </c>
      <c r="O319" s="13" t="s">
        <v>118</v>
      </c>
      <c r="P319" s="156"/>
      <c r="Q319" s="139"/>
    </row>
    <row r="320" spans="1:18" x14ac:dyDescent="0.25">
      <c r="A320" s="139"/>
      <c r="B320" s="138"/>
      <c r="C320" s="138"/>
      <c r="D320" s="138"/>
      <c r="E320" s="138"/>
      <c r="F320" s="139"/>
      <c r="G320" s="138"/>
      <c r="H320" s="138"/>
      <c r="I320" s="136"/>
      <c r="J320" s="195"/>
      <c r="K320" s="200"/>
      <c r="L320" s="200"/>
      <c r="M320" s="190"/>
      <c r="N320" s="13">
        <v>4635603.6900000004</v>
      </c>
      <c r="O320" s="13" t="s">
        <v>178</v>
      </c>
      <c r="P320" s="156"/>
      <c r="Q320" s="139"/>
    </row>
    <row r="321" spans="1:17" x14ac:dyDescent="0.25">
      <c r="A321" s="139"/>
      <c r="B321" s="138"/>
      <c r="C321" s="138"/>
      <c r="D321" s="138"/>
      <c r="E321" s="138"/>
      <c r="F321" s="139"/>
      <c r="G321" s="138"/>
      <c r="H321" s="138"/>
      <c r="I321" s="136"/>
      <c r="J321" s="195"/>
      <c r="K321" s="200"/>
      <c r="L321" s="200"/>
      <c r="M321" s="190"/>
      <c r="N321" s="13">
        <v>402175.66</v>
      </c>
      <c r="O321" s="13" t="s">
        <v>179</v>
      </c>
      <c r="P321" s="156"/>
      <c r="Q321" s="139"/>
    </row>
    <row r="322" spans="1:17" x14ac:dyDescent="0.25">
      <c r="A322" s="139"/>
      <c r="B322" s="138"/>
      <c r="C322" s="138"/>
      <c r="D322" s="138" t="s">
        <v>192</v>
      </c>
      <c r="E322" s="138"/>
      <c r="F322" s="139"/>
      <c r="G322" s="138"/>
      <c r="H322" s="138"/>
      <c r="I322" s="136">
        <v>3675182.95</v>
      </c>
      <c r="J322" s="195"/>
      <c r="K322" s="200"/>
      <c r="L322" s="200"/>
      <c r="M322" s="190"/>
      <c r="N322" s="13">
        <v>1450519.22</v>
      </c>
      <c r="O322" s="13" t="s">
        <v>180</v>
      </c>
      <c r="P322" s="156">
        <f>SUM(N322:N328)</f>
        <v>3350453.6100000003</v>
      </c>
      <c r="Q322" s="139" t="s">
        <v>14</v>
      </c>
    </row>
    <row r="323" spans="1:17" x14ac:dyDescent="0.25">
      <c r="A323" s="139"/>
      <c r="B323" s="138"/>
      <c r="C323" s="138"/>
      <c r="D323" s="138"/>
      <c r="E323" s="138"/>
      <c r="F323" s="139"/>
      <c r="G323" s="138"/>
      <c r="H323" s="138"/>
      <c r="I323" s="136"/>
      <c r="J323" s="195"/>
      <c r="K323" s="200"/>
      <c r="L323" s="200"/>
      <c r="M323" s="190"/>
      <c r="N323" s="13">
        <v>125844.13</v>
      </c>
      <c r="O323" s="13" t="s">
        <v>181</v>
      </c>
      <c r="P323" s="156"/>
      <c r="Q323" s="139"/>
    </row>
    <row r="324" spans="1:17" x14ac:dyDescent="0.25">
      <c r="A324" s="139"/>
      <c r="B324" s="138"/>
      <c r="C324" s="138"/>
      <c r="D324" s="138"/>
      <c r="E324" s="138"/>
      <c r="F324" s="139"/>
      <c r="G324" s="138"/>
      <c r="H324" s="138"/>
      <c r="I324" s="136"/>
      <c r="J324" s="195"/>
      <c r="K324" s="200"/>
      <c r="L324" s="200"/>
      <c r="M324" s="190"/>
      <c r="N324" s="13">
        <v>1070005.23</v>
      </c>
      <c r="O324" s="13" t="s">
        <v>182</v>
      </c>
      <c r="P324" s="156"/>
      <c r="Q324" s="139"/>
    </row>
    <row r="325" spans="1:17" x14ac:dyDescent="0.25">
      <c r="A325" s="139"/>
      <c r="B325" s="138"/>
      <c r="C325" s="138"/>
      <c r="D325" s="138"/>
      <c r="E325" s="138"/>
      <c r="F325" s="139"/>
      <c r="G325" s="138"/>
      <c r="H325" s="138"/>
      <c r="I325" s="136"/>
      <c r="J325" s="195"/>
      <c r="K325" s="200"/>
      <c r="L325" s="200"/>
      <c r="M325" s="190"/>
      <c r="N325" s="13">
        <v>92831.5</v>
      </c>
      <c r="O325" s="13" t="s">
        <v>183</v>
      </c>
      <c r="P325" s="156"/>
      <c r="Q325" s="139"/>
    </row>
    <row r="326" spans="1:17" x14ac:dyDescent="0.25">
      <c r="A326" s="139"/>
      <c r="B326" s="138"/>
      <c r="C326" s="138"/>
      <c r="D326" s="138"/>
      <c r="E326" s="138"/>
      <c r="F326" s="139"/>
      <c r="G326" s="138"/>
      <c r="H326" s="138"/>
      <c r="I326" s="136"/>
      <c r="J326" s="195"/>
      <c r="K326" s="200"/>
      <c r="L326" s="200"/>
      <c r="M326" s="190"/>
      <c r="N326" s="13">
        <v>294855.74</v>
      </c>
      <c r="O326" s="13" t="s">
        <v>121</v>
      </c>
      <c r="P326" s="156"/>
      <c r="Q326" s="139"/>
    </row>
    <row r="327" spans="1:17" x14ac:dyDescent="0.25">
      <c r="A327" s="139"/>
      <c r="B327" s="138"/>
      <c r="C327" s="138"/>
      <c r="D327" s="138"/>
      <c r="E327" s="138"/>
      <c r="F327" s="139"/>
      <c r="G327" s="138"/>
      <c r="H327" s="138"/>
      <c r="I327" s="136"/>
      <c r="J327" s="195"/>
      <c r="K327" s="200"/>
      <c r="L327" s="200"/>
      <c r="M327" s="190"/>
      <c r="N327" s="13">
        <v>25581.09</v>
      </c>
      <c r="O327" s="13" t="s">
        <v>184</v>
      </c>
      <c r="P327" s="156"/>
      <c r="Q327" s="139"/>
    </row>
    <row r="328" spans="1:17" x14ac:dyDescent="0.25">
      <c r="A328" s="139"/>
      <c r="B328" s="138"/>
      <c r="C328" s="138"/>
      <c r="D328" s="138"/>
      <c r="E328" s="138"/>
      <c r="F328" s="139"/>
      <c r="G328" s="138"/>
      <c r="H328" s="138"/>
      <c r="I328" s="136"/>
      <c r="J328" s="195"/>
      <c r="K328" s="200"/>
      <c r="L328" s="200"/>
      <c r="M328" s="190"/>
      <c r="N328" s="13">
        <v>290816.7</v>
      </c>
      <c r="O328" s="13" t="s">
        <v>244</v>
      </c>
      <c r="P328" s="156"/>
      <c r="Q328" s="139"/>
    </row>
    <row r="329" spans="1:17" x14ac:dyDescent="0.25">
      <c r="A329" s="139"/>
      <c r="B329" s="138"/>
      <c r="C329" s="138"/>
      <c r="D329" s="138" t="s">
        <v>193</v>
      </c>
      <c r="E329" s="138"/>
      <c r="F329" s="139"/>
      <c r="G329" s="138"/>
      <c r="H329" s="138"/>
      <c r="I329" s="136">
        <v>3769692.71</v>
      </c>
      <c r="J329" s="195"/>
      <c r="K329" s="200"/>
      <c r="L329" s="200"/>
      <c r="M329" s="190"/>
      <c r="N329" s="13">
        <v>850228.98</v>
      </c>
      <c r="O329" s="13" t="s">
        <v>185</v>
      </c>
      <c r="P329" s="156">
        <f>SUM(N329:N337)</f>
        <v>2966056.61</v>
      </c>
      <c r="Q329" s="139" t="s">
        <v>14</v>
      </c>
    </row>
    <row r="330" spans="1:17" x14ac:dyDescent="0.25">
      <c r="A330" s="139"/>
      <c r="B330" s="138"/>
      <c r="C330" s="138"/>
      <c r="D330" s="138"/>
      <c r="E330" s="138"/>
      <c r="F330" s="139"/>
      <c r="G330" s="138"/>
      <c r="H330" s="138"/>
      <c r="I330" s="136"/>
      <c r="J330" s="195"/>
      <c r="K330" s="200"/>
      <c r="L330" s="200"/>
      <c r="M330" s="190"/>
      <c r="N330" s="13">
        <v>73764.160000000003</v>
      </c>
      <c r="O330" s="13" t="s">
        <v>186</v>
      </c>
      <c r="P330" s="156"/>
      <c r="Q330" s="139"/>
    </row>
    <row r="331" spans="1:17" x14ac:dyDescent="0.25">
      <c r="A331" s="139"/>
      <c r="B331" s="138"/>
      <c r="C331" s="138"/>
      <c r="D331" s="138"/>
      <c r="E331" s="138"/>
      <c r="F331" s="139"/>
      <c r="G331" s="138"/>
      <c r="H331" s="138"/>
      <c r="I331" s="136"/>
      <c r="J331" s="195"/>
      <c r="K331" s="200"/>
      <c r="L331" s="200"/>
      <c r="M331" s="190"/>
      <c r="N331" s="13">
        <v>947391.58</v>
      </c>
      <c r="O331" s="13" t="s">
        <v>187</v>
      </c>
      <c r="P331" s="156"/>
      <c r="Q331" s="139"/>
    </row>
    <row r="332" spans="1:17" x14ac:dyDescent="0.25">
      <c r="A332" s="139"/>
      <c r="B332" s="138"/>
      <c r="C332" s="138"/>
      <c r="D332" s="138"/>
      <c r="E332" s="138"/>
      <c r="F332" s="139"/>
      <c r="G332" s="138"/>
      <c r="H332" s="138"/>
      <c r="I332" s="136"/>
      <c r="J332" s="195"/>
      <c r="K332" s="200"/>
      <c r="L332" s="200"/>
      <c r="M332" s="190"/>
      <c r="N332" s="13">
        <v>82193.789999999994</v>
      </c>
      <c r="O332" s="13" t="s">
        <v>188</v>
      </c>
      <c r="P332" s="156"/>
      <c r="Q332" s="139"/>
    </row>
    <row r="333" spans="1:17" x14ac:dyDescent="0.25">
      <c r="A333" s="139"/>
      <c r="B333" s="138"/>
      <c r="C333" s="138"/>
      <c r="D333" s="138"/>
      <c r="E333" s="138"/>
      <c r="F333" s="139"/>
      <c r="G333" s="138"/>
      <c r="H333" s="138"/>
      <c r="I333" s="136"/>
      <c r="J333" s="195"/>
      <c r="K333" s="200"/>
      <c r="L333" s="200"/>
      <c r="M333" s="190"/>
      <c r="N333" s="13">
        <v>125054.6</v>
      </c>
      <c r="O333" s="13" t="s">
        <v>189</v>
      </c>
      <c r="P333" s="156"/>
      <c r="Q333" s="139"/>
    </row>
    <row r="334" spans="1:17" x14ac:dyDescent="0.25">
      <c r="A334" s="139"/>
      <c r="B334" s="138"/>
      <c r="C334" s="138"/>
      <c r="D334" s="138"/>
      <c r="E334" s="138"/>
      <c r="F334" s="139"/>
      <c r="G334" s="138"/>
      <c r="H334" s="138"/>
      <c r="I334" s="136"/>
      <c r="J334" s="195"/>
      <c r="K334" s="200"/>
      <c r="L334" s="200"/>
      <c r="M334" s="190"/>
      <c r="N334" s="13">
        <v>10849.49</v>
      </c>
      <c r="O334" s="13" t="s">
        <v>190</v>
      </c>
      <c r="P334" s="156"/>
      <c r="Q334" s="139"/>
    </row>
    <row r="335" spans="1:17" x14ac:dyDescent="0.25">
      <c r="A335" s="139"/>
      <c r="B335" s="138"/>
      <c r="C335" s="138"/>
      <c r="D335" s="138"/>
      <c r="E335" s="138"/>
      <c r="F335" s="139"/>
      <c r="G335" s="138"/>
      <c r="H335" s="138"/>
      <c r="I335" s="136"/>
      <c r="J335" s="195"/>
      <c r="K335" s="200"/>
      <c r="L335" s="200"/>
      <c r="M335" s="190"/>
      <c r="N335" s="13">
        <v>706011.67</v>
      </c>
      <c r="O335" s="13" t="s">
        <v>245</v>
      </c>
      <c r="P335" s="156"/>
      <c r="Q335" s="139"/>
    </row>
    <row r="336" spans="1:17" x14ac:dyDescent="0.25">
      <c r="A336" s="139"/>
      <c r="B336" s="138"/>
      <c r="C336" s="138"/>
      <c r="D336" s="138"/>
      <c r="E336" s="138"/>
      <c r="F336" s="139"/>
      <c r="G336" s="138"/>
      <c r="H336" s="138"/>
      <c r="I336" s="136"/>
      <c r="J336" s="195"/>
      <c r="K336" s="200"/>
      <c r="L336" s="200"/>
      <c r="M336" s="190"/>
      <c r="N336" s="13">
        <v>156946.01999999999</v>
      </c>
      <c r="O336" s="13" t="s">
        <v>246</v>
      </c>
      <c r="P336" s="156"/>
      <c r="Q336" s="139"/>
    </row>
    <row r="337" spans="1:17" x14ac:dyDescent="0.25">
      <c r="A337" s="139"/>
      <c r="B337" s="138"/>
      <c r="C337" s="138"/>
      <c r="D337" s="138"/>
      <c r="E337" s="138"/>
      <c r="F337" s="139"/>
      <c r="G337" s="138"/>
      <c r="H337" s="138"/>
      <c r="I337" s="136"/>
      <c r="J337" s="195"/>
      <c r="K337" s="200"/>
      <c r="L337" s="200"/>
      <c r="M337" s="190"/>
      <c r="N337" s="13">
        <v>13616.32</v>
      </c>
      <c r="O337" s="13" t="s">
        <v>247</v>
      </c>
      <c r="P337" s="156"/>
      <c r="Q337" s="139"/>
    </row>
    <row r="338" spans="1:17" x14ac:dyDescent="0.25">
      <c r="A338" s="139">
        <v>7</v>
      </c>
      <c r="B338" s="138" t="s">
        <v>43</v>
      </c>
      <c r="C338" s="138" t="s">
        <v>70</v>
      </c>
      <c r="D338" s="138" t="s">
        <v>107</v>
      </c>
      <c r="E338" s="138" t="s">
        <v>15</v>
      </c>
      <c r="F338" s="139" t="s">
        <v>15</v>
      </c>
      <c r="G338" s="138" t="s">
        <v>105</v>
      </c>
      <c r="H338" s="138" t="s">
        <v>101</v>
      </c>
      <c r="I338" s="136">
        <v>17830672.510000002</v>
      </c>
      <c r="J338" s="195" t="s">
        <v>26</v>
      </c>
      <c r="K338" s="200" t="s">
        <v>129</v>
      </c>
      <c r="L338" s="200" t="s">
        <v>117</v>
      </c>
      <c r="M338" s="190" t="s">
        <v>194</v>
      </c>
      <c r="N338" s="13">
        <v>3638944.32</v>
      </c>
      <c r="O338" s="13" t="s">
        <v>197</v>
      </c>
      <c r="P338" s="156">
        <f>SUM(N338:N342)</f>
        <v>15088976.819999998</v>
      </c>
      <c r="Q338" s="139" t="s">
        <v>14</v>
      </c>
    </row>
    <row r="339" spans="1:17" x14ac:dyDescent="0.25">
      <c r="A339" s="139"/>
      <c r="B339" s="138"/>
      <c r="C339" s="138"/>
      <c r="D339" s="138"/>
      <c r="E339" s="138"/>
      <c r="F339" s="139"/>
      <c r="G339" s="138"/>
      <c r="H339" s="138"/>
      <c r="I339" s="136"/>
      <c r="J339" s="195"/>
      <c r="K339" s="200"/>
      <c r="L339" s="200"/>
      <c r="M339" s="190"/>
      <c r="N339" s="13">
        <v>315707.5</v>
      </c>
      <c r="O339" s="13" t="s">
        <v>198</v>
      </c>
      <c r="P339" s="156"/>
      <c r="Q339" s="139"/>
    </row>
    <row r="340" spans="1:17" x14ac:dyDescent="0.25">
      <c r="A340" s="139"/>
      <c r="B340" s="138"/>
      <c r="C340" s="138"/>
      <c r="D340" s="138"/>
      <c r="E340" s="138"/>
      <c r="F340" s="139"/>
      <c r="G340" s="138"/>
      <c r="H340" s="138"/>
      <c r="I340" s="136"/>
      <c r="J340" s="195"/>
      <c r="K340" s="200"/>
      <c r="L340" s="200"/>
      <c r="M340" s="190"/>
      <c r="N340" s="13">
        <v>4444081.8899999997</v>
      </c>
      <c r="O340" s="13" t="s">
        <v>199</v>
      </c>
      <c r="P340" s="156"/>
      <c r="Q340" s="139"/>
    </row>
    <row r="341" spans="1:17" x14ac:dyDescent="0.25">
      <c r="A341" s="139"/>
      <c r="B341" s="138"/>
      <c r="C341" s="138"/>
      <c r="D341" s="138"/>
      <c r="E341" s="138"/>
      <c r="F341" s="139"/>
      <c r="G341" s="138"/>
      <c r="H341" s="138"/>
      <c r="I341" s="136"/>
      <c r="J341" s="195"/>
      <c r="K341" s="200"/>
      <c r="L341" s="200"/>
      <c r="M341" s="190"/>
      <c r="N341" s="13">
        <v>385559.62</v>
      </c>
      <c r="O341" s="13" t="s">
        <v>200</v>
      </c>
      <c r="P341" s="156"/>
      <c r="Q341" s="139"/>
    </row>
    <row r="342" spans="1:17" x14ac:dyDescent="0.25">
      <c r="A342" s="139"/>
      <c r="B342" s="138"/>
      <c r="C342" s="138"/>
      <c r="D342" s="138"/>
      <c r="E342" s="138"/>
      <c r="F342" s="139"/>
      <c r="G342" s="138"/>
      <c r="H342" s="138"/>
      <c r="I342" s="136"/>
      <c r="J342" s="195"/>
      <c r="K342" s="200"/>
      <c r="L342" s="200"/>
      <c r="M342" s="190"/>
      <c r="N342" s="13">
        <v>6304683.4900000002</v>
      </c>
      <c r="O342" s="13" t="s">
        <v>248</v>
      </c>
      <c r="P342" s="156"/>
      <c r="Q342" s="139"/>
    </row>
    <row r="343" spans="1:17" x14ac:dyDescent="0.25">
      <c r="A343" s="139">
        <v>8</v>
      </c>
      <c r="B343" s="138" t="s">
        <v>43</v>
      </c>
      <c r="C343" s="138" t="s">
        <v>71</v>
      </c>
      <c r="D343" s="138" t="s">
        <v>72</v>
      </c>
      <c r="E343" s="138" t="s">
        <v>15</v>
      </c>
      <c r="F343" s="139" t="s">
        <v>15</v>
      </c>
      <c r="G343" s="138" t="s">
        <v>106</v>
      </c>
      <c r="H343" s="138" t="s">
        <v>101</v>
      </c>
      <c r="I343" s="136">
        <v>8535297.2411000002</v>
      </c>
      <c r="J343" s="195" t="s">
        <v>26</v>
      </c>
      <c r="K343" s="200" t="s">
        <v>141</v>
      </c>
      <c r="L343" s="200" t="s">
        <v>117</v>
      </c>
      <c r="M343" s="190" t="s">
        <v>195</v>
      </c>
      <c r="N343" s="13">
        <v>1393897.73</v>
      </c>
      <c r="O343" s="13" t="s">
        <v>201</v>
      </c>
      <c r="P343" s="156">
        <f>SUM(N343:N355)</f>
        <v>7282086.6100000003</v>
      </c>
      <c r="Q343" s="139" t="s">
        <v>14</v>
      </c>
    </row>
    <row r="344" spans="1:17" x14ac:dyDescent="0.25">
      <c r="A344" s="139"/>
      <c r="B344" s="138"/>
      <c r="C344" s="138"/>
      <c r="D344" s="138"/>
      <c r="E344" s="138"/>
      <c r="F344" s="139"/>
      <c r="G344" s="138"/>
      <c r="H344" s="138"/>
      <c r="I344" s="136"/>
      <c r="J344" s="195"/>
      <c r="K344" s="200"/>
      <c r="L344" s="200"/>
      <c r="M344" s="190"/>
      <c r="N344" s="13">
        <v>120931.77</v>
      </c>
      <c r="O344" s="13" t="s">
        <v>202</v>
      </c>
      <c r="P344" s="156"/>
      <c r="Q344" s="139"/>
    </row>
    <row r="345" spans="1:17" x14ac:dyDescent="0.25">
      <c r="A345" s="139"/>
      <c r="B345" s="138"/>
      <c r="C345" s="138"/>
      <c r="D345" s="138"/>
      <c r="E345" s="138"/>
      <c r="F345" s="139"/>
      <c r="G345" s="138"/>
      <c r="H345" s="138"/>
      <c r="I345" s="136"/>
      <c r="J345" s="195"/>
      <c r="K345" s="200"/>
      <c r="L345" s="200"/>
      <c r="M345" s="190"/>
      <c r="N345" s="13">
        <v>694306.6</v>
      </c>
      <c r="O345" s="13" t="s">
        <v>203</v>
      </c>
      <c r="P345" s="156"/>
      <c r="Q345" s="139"/>
    </row>
    <row r="346" spans="1:17" x14ac:dyDescent="0.25">
      <c r="A346" s="139"/>
      <c r="B346" s="138"/>
      <c r="C346" s="138"/>
      <c r="D346" s="138"/>
      <c r="E346" s="138"/>
      <c r="F346" s="139"/>
      <c r="G346" s="138"/>
      <c r="H346" s="138"/>
      <c r="I346" s="136"/>
      <c r="J346" s="195"/>
      <c r="K346" s="200"/>
      <c r="L346" s="200"/>
      <c r="M346" s="190"/>
      <c r="N346" s="13">
        <v>60236.65</v>
      </c>
      <c r="O346" s="13" t="s">
        <v>204</v>
      </c>
      <c r="P346" s="156"/>
      <c r="Q346" s="139"/>
    </row>
    <row r="347" spans="1:17" x14ac:dyDescent="0.25">
      <c r="A347" s="139"/>
      <c r="B347" s="138"/>
      <c r="C347" s="138"/>
      <c r="D347" s="138"/>
      <c r="E347" s="138"/>
      <c r="F347" s="139"/>
      <c r="G347" s="138"/>
      <c r="H347" s="138"/>
      <c r="I347" s="136"/>
      <c r="J347" s="195"/>
      <c r="K347" s="200"/>
      <c r="L347" s="200"/>
      <c r="M347" s="190"/>
      <c r="N347" s="13">
        <v>434903</v>
      </c>
      <c r="O347" s="13" t="s">
        <v>123</v>
      </c>
      <c r="P347" s="156"/>
      <c r="Q347" s="139"/>
    </row>
    <row r="348" spans="1:17" x14ac:dyDescent="0.25">
      <c r="A348" s="139"/>
      <c r="B348" s="138"/>
      <c r="C348" s="138"/>
      <c r="D348" s="138"/>
      <c r="E348" s="138"/>
      <c r="F348" s="139"/>
      <c r="G348" s="138"/>
      <c r="H348" s="138"/>
      <c r="I348" s="136"/>
      <c r="J348" s="195"/>
      <c r="K348" s="200"/>
      <c r="L348" s="200"/>
      <c r="M348" s="190"/>
      <c r="N348" s="13">
        <v>37731.31</v>
      </c>
      <c r="O348" s="13" t="s">
        <v>170</v>
      </c>
      <c r="P348" s="156"/>
      <c r="Q348" s="139"/>
    </row>
    <row r="349" spans="1:17" x14ac:dyDescent="0.25">
      <c r="A349" s="139"/>
      <c r="B349" s="138"/>
      <c r="C349" s="138"/>
      <c r="D349" s="138"/>
      <c r="E349" s="138"/>
      <c r="F349" s="139"/>
      <c r="G349" s="138"/>
      <c r="H349" s="138"/>
      <c r="I349" s="136"/>
      <c r="J349" s="195"/>
      <c r="K349" s="200"/>
      <c r="L349" s="200"/>
      <c r="M349" s="190"/>
      <c r="N349" s="13">
        <v>431466.06</v>
      </c>
      <c r="O349" s="13" t="s">
        <v>205</v>
      </c>
      <c r="P349" s="156"/>
      <c r="Q349" s="139"/>
    </row>
    <row r="350" spans="1:17" x14ac:dyDescent="0.25">
      <c r="A350" s="139"/>
      <c r="B350" s="138"/>
      <c r="C350" s="138"/>
      <c r="D350" s="138"/>
      <c r="E350" s="138"/>
      <c r="F350" s="139"/>
      <c r="G350" s="138"/>
      <c r="H350" s="138"/>
      <c r="I350" s="136"/>
      <c r="J350" s="195"/>
      <c r="K350" s="200"/>
      <c r="L350" s="200"/>
      <c r="M350" s="190"/>
      <c r="N350" s="13">
        <v>37433.129999999997</v>
      </c>
      <c r="O350" s="13" t="s">
        <v>206</v>
      </c>
      <c r="P350" s="156"/>
      <c r="Q350" s="139"/>
    </row>
    <row r="351" spans="1:17" x14ac:dyDescent="0.25">
      <c r="A351" s="139"/>
      <c r="B351" s="138"/>
      <c r="C351" s="138"/>
      <c r="D351" s="138"/>
      <c r="E351" s="138"/>
      <c r="F351" s="139"/>
      <c r="G351" s="138"/>
      <c r="H351" s="138"/>
      <c r="I351" s="136"/>
      <c r="J351" s="195"/>
      <c r="K351" s="200"/>
      <c r="L351" s="200"/>
      <c r="M351" s="190"/>
      <c r="N351" s="13">
        <v>1062228.58</v>
      </c>
      <c r="O351" s="13" t="s">
        <v>207</v>
      </c>
      <c r="P351" s="156"/>
      <c r="Q351" s="139"/>
    </row>
    <row r="352" spans="1:17" x14ac:dyDescent="0.25">
      <c r="A352" s="139"/>
      <c r="B352" s="138"/>
      <c r="C352" s="138"/>
      <c r="D352" s="138"/>
      <c r="E352" s="138"/>
      <c r="F352" s="139"/>
      <c r="G352" s="138"/>
      <c r="H352" s="138"/>
      <c r="I352" s="136"/>
      <c r="J352" s="195"/>
      <c r="K352" s="200"/>
      <c r="L352" s="200"/>
      <c r="M352" s="190"/>
      <c r="N352" s="13">
        <v>92156.82</v>
      </c>
      <c r="O352" s="13" t="s">
        <v>124</v>
      </c>
      <c r="P352" s="156"/>
      <c r="Q352" s="139"/>
    </row>
    <row r="353" spans="1:17" x14ac:dyDescent="0.25">
      <c r="A353" s="139"/>
      <c r="B353" s="138"/>
      <c r="C353" s="138"/>
      <c r="D353" s="138"/>
      <c r="E353" s="138"/>
      <c r="F353" s="139"/>
      <c r="G353" s="138"/>
      <c r="H353" s="138"/>
      <c r="I353" s="136"/>
      <c r="J353" s="195"/>
      <c r="K353" s="200"/>
      <c r="L353" s="200"/>
      <c r="M353" s="190"/>
      <c r="N353" s="13">
        <v>1336179.1000000001</v>
      </c>
      <c r="O353" s="13" t="s">
        <v>251</v>
      </c>
      <c r="P353" s="156"/>
      <c r="Q353" s="139"/>
    </row>
    <row r="354" spans="1:17" x14ac:dyDescent="0.25">
      <c r="A354" s="139"/>
      <c r="B354" s="138"/>
      <c r="C354" s="138"/>
      <c r="D354" s="138"/>
      <c r="E354" s="138"/>
      <c r="F354" s="139"/>
      <c r="G354" s="138"/>
      <c r="H354" s="138"/>
      <c r="I354" s="136"/>
      <c r="J354" s="195"/>
      <c r="K354" s="200"/>
      <c r="L354" s="200"/>
      <c r="M354" s="190"/>
      <c r="N354" s="13">
        <v>126183.62</v>
      </c>
      <c r="O354" s="13" t="s">
        <v>250</v>
      </c>
      <c r="P354" s="156"/>
      <c r="Q354" s="139"/>
    </row>
    <row r="355" spans="1:17" ht="31.5" x14ac:dyDescent="0.25">
      <c r="A355" s="139"/>
      <c r="B355" s="138"/>
      <c r="C355" s="138"/>
      <c r="D355" s="138"/>
      <c r="E355" s="138"/>
      <c r="F355" s="139"/>
      <c r="G355" s="138"/>
      <c r="H355" s="138"/>
      <c r="I355" s="136"/>
      <c r="J355" s="195"/>
      <c r="K355" s="200"/>
      <c r="L355" s="200"/>
      <c r="M355" s="190"/>
      <c r="N355" s="13">
        <v>1454432.24</v>
      </c>
      <c r="O355" s="1" t="s">
        <v>249</v>
      </c>
      <c r="P355" s="156"/>
      <c r="Q355" s="139"/>
    </row>
    <row r="356" spans="1:17" x14ac:dyDescent="0.25">
      <c r="A356" s="139">
        <v>9</v>
      </c>
      <c r="B356" s="138" t="s">
        <v>43</v>
      </c>
      <c r="C356" s="138" t="s">
        <v>109</v>
      </c>
      <c r="D356" s="138" t="s">
        <v>108</v>
      </c>
      <c r="E356" s="138" t="s">
        <v>15</v>
      </c>
      <c r="F356" s="139" t="s">
        <v>15</v>
      </c>
      <c r="G356" s="138" t="s">
        <v>106</v>
      </c>
      <c r="H356" s="138" t="s">
        <v>101</v>
      </c>
      <c r="I356" s="136">
        <v>15485232.8925</v>
      </c>
      <c r="J356" s="195" t="s">
        <v>26</v>
      </c>
      <c r="K356" s="200" t="s">
        <v>120</v>
      </c>
      <c r="L356" s="200" t="s">
        <v>117</v>
      </c>
      <c r="M356" s="190" t="s">
        <v>196</v>
      </c>
      <c r="N356" s="13">
        <v>844483.52</v>
      </c>
      <c r="O356" s="13" t="s">
        <v>213</v>
      </c>
      <c r="P356" s="156">
        <f>SUM(N356:N368)</f>
        <v>10627978.77</v>
      </c>
      <c r="Q356" s="139" t="s">
        <v>14</v>
      </c>
    </row>
    <row r="357" spans="1:17" x14ac:dyDescent="0.25">
      <c r="A357" s="139"/>
      <c r="B357" s="138"/>
      <c r="C357" s="138"/>
      <c r="D357" s="138"/>
      <c r="E357" s="138"/>
      <c r="F357" s="139"/>
      <c r="G357" s="138"/>
      <c r="H357" s="138"/>
      <c r="I357" s="136"/>
      <c r="J357" s="195"/>
      <c r="K357" s="200"/>
      <c r="L357" s="200"/>
      <c r="M357" s="190"/>
      <c r="N357" s="13">
        <v>73265.69</v>
      </c>
      <c r="O357" s="13" t="s">
        <v>208</v>
      </c>
      <c r="P357" s="156"/>
      <c r="Q357" s="139"/>
    </row>
    <row r="358" spans="1:17" x14ac:dyDescent="0.25">
      <c r="A358" s="139"/>
      <c r="B358" s="138"/>
      <c r="C358" s="138"/>
      <c r="D358" s="138"/>
      <c r="E358" s="138"/>
      <c r="F358" s="139"/>
      <c r="G358" s="138"/>
      <c r="H358" s="138"/>
      <c r="I358" s="136"/>
      <c r="J358" s="195"/>
      <c r="K358" s="200"/>
      <c r="L358" s="200"/>
      <c r="M358" s="190"/>
      <c r="N358" s="13">
        <v>228516.92</v>
      </c>
      <c r="O358" s="13" t="s">
        <v>209</v>
      </c>
      <c r="P358" s="156"/>
      <c r="Q358" s="139"/>
    </row>
    <row r="359" spans="1:17" x14ac:dyDescent="0.25">
      <c r="A359" s="139"/>
      <c r="B359" s="138"/>
      <c r="C359" s="138"/>
      <c r="D359" s="138"/>
      <c r="E359" s="138"/>
      <c r="F359" s="139"/>
      <c r="G359" s="138"/>
      <c r="H359" s="138"/>
      <c r="I359" s="136"/>
      <c r="J359" s="195"/>
      <c r="K359" s="200"/>
      <c r="L359" s="200"/>
      <c r="M359" s="190"/>
      <c r="N359" s="13">
        <v>19825.669999999998</v>
      </c>
      <c r="O359" s="13" t="s">
        <v>210</v>
      </c>
      <c r="P359" s="156"/>
      <c r="Q359" s="139"/>
    </row>
    <row r="360" spans="1:17" x14ac:dyDescent="0.25">
      <c r="A360" s="139"/>
      <c r="B360" s="138"/>
      <c r="C360" s="138"/>
      <c r="D360" s="138"/>
      <c r="E360" s="138"/>
      <c r="F360" s="139"/>
      <c r="G360" s="138"/>
      <c r="H360" s="138"/>
      <c r="I360" s="136"/>
      <c r="J360" s="195"/>
      <c r="K360" s="200"/>
      <c r="L360" s="200"/>
      <c r="M360" s="190" t="s">
        <v>216</v>
      </c>
      <c r="N360" s="13">
        <v>16416.759999999998</v>
      </c>
      <c r="O360" s="13" t="s">
        <v>211</v>
      </c>
      <c r="P360" s="156"/>
      <c r="Q360" s="139"/>
    </row>
    <row r="361" spans="1:17" x14ac:dyDescent="0.25">
      <c r="A361" s="139"/>
      <c r="B361" s="138"/>
      <c r="C361" s="138"/>
      <c r="D361" s="138"/>
      <c r="E361" s="138"/>
      <c r="F361" s="139"/>
      <c r="G361" s="138"/>
      <c r="H361" s="138"/>
      <c r="I361" s="136"/>
      <c r="J361" s="195"/>
      <c r="K361" s="200"/>
      <c r="L361" s="200"/>
      <c r="M361" s="190"/>
      <c r="N361" s="13">
        <v>1424.29</v>
      </c>
      <c r="O361" s="13" t="s">
        <v>212</v>
      </c>
      <c r="P361" s="156"/>
      <c r="Q361" s="139"/>
    </row>
    <row r="362" spans="1:17" x14ac:dyDescent="0.25">
      <c r="A362" s="139"/>
      <c r="B362" s="138"/>
      <c r="C362" s="138"/>
      <c r="D362" s="138"/>
      <c r="E362" s="138"/>
      <c r="F362" s="139"/>
      <c r="G362" s="138"/>
      <c r="H362" s="138"/>
      <c r="I362" s="136"/>
      <c r="J362" s="195"/>
      <c r="K362" s="200"/>
      <c r="L362" s="200"/>
      <c r="M362" s="190"/>
      <c r="N362" s="13">
        <v>467841.59</v>
      </c>
      <c r="O362" s="13" t="s">
        <v>214</v>
      </c>
      <c r="P362" s="156"/>
      <c r="Q362" s="139"/>
    </row>
    <row r="363" spans="1:17" x14ac:dyDescent="0.25">
      <c r="A363" s="139"/>
      <c r="B363" s="138"/>
      <c r="C363" s="138"/>
      <c r="D363" s="138"/>
      <c r="E363" s="138"/>
      <c r="F363" s="139"/>
      <c r="G363" s="138"/>
      <c r="H363" s="138"/>
      <c r="I363" s="136"/>
      <c r="J363" s="195"/>
      <c r="K363" s="200"/>
      <c r="L363" s="200"/>
      <c r="M363" s="190"/>
      <c r="N363" s="13">
        <v>40589</v>
      </c>
      <c r="O363" s="13" t="s">
        <v>215</v>
      </c>
      <c r="P363" s="156"/>
      <c r="Q363" s="139"/>
    </row>
    <row r="364" spans="1:17" x14ac:dyDescent="0.25">
      <c r="A364" s="139"/>
      <c r="B364" s="138"/>
      <c r="C364" s="138"/>
      <c r="D364" s="138"/>
      <c r="E364" s="138"/>
      <c r="F364" s="139"/>
      <c r="G364" s="138"/>
      <c r="H364" s="138"/>
      <c r="I364" s="136"/>
      <c r="J364" s="195"/>
      <c r="K364" s="200"/>
      <c r="L364" s="200"/>
      <c r="M364" s="190"/>
      <c r="N364" s="13">
        <v>2371989.7200000002</v>
      </c>
      <c r="O364" s="13" t="s">
        <v>252</v>
      </c>
      <c r="P364" s="156"/>
      <c r="Q364" s="139"/>
    </row>
    <row r="365" spans="1:17" x14ac:dyDescent="0.25">
      <c r="A365" s="139"/>
      <c r="B365" s="138"/>
      <c r="C365" s="138"/>
      <c r="D365" s="138"/>
      <c r="E365" s="138"/>
      <c r="F365" s="139"/>
      <c r="G365" s="138"/>
      <c r="H365" s="138"/>
      <c r="I365" s="136"/>
      <c r="J365" s="195"/>
      <c r="K365" s="200"/>
      <c r="L365" s="200"/>
      <c r="M365" s="190"/>
      <c r="N365" s="13">
        <v>205789.06</v>
      </c>
      <c r="O365" s="13" t="s">
        <v>253</v>
      </c>
      <c r="P365" s="156"/>
      <c r="Q365" s="139"/>
    </row>
    <row r="366" spans="1:17" x14ac:dyDescent="0.25">
      <c r="A366" s="139"/>
      <c r="B366" s="138"/>
      <c r="C366" s="138"/>
      <c r="D366" s="138"/>
      <c r="E366" s="138"/>
      <c r="F366" s="139"/>
      <c r="G366" s="138"/>
      <c r="H366" s="138"/>
      <c r="I366" s="136"/>
      <c r="J366" s="195"/>
      <c r="K366" s="200"/>
      <c r="L366" s="200"/>
      <c r="M366" s="190"/>
      <c r="N366" s="13">
        <v>5018847.87</v>
      </c>
      <c r="O366" s="13" t="s">
        <v>254</v>
      </c>
      <c r="P366" s="156"/>
      <c r="Q366" s="139"/>
    </row>
    <row r="367" spans="1:17" x14ac:dyDescent="0.25">
      <c r="A367" s="139"/>
      <c r="B367" s="138"/>
      <c r="C367" s="138"/>
      <c r="D367" s="138"/>
      <c r="E367" s="138"/>
      <c r="F367" s="139"/>
      <c r="G367" s="138"/>
      <c r="H367" s="138"/>
      <c r="I367" s="136"/>
      <c r="J367" s="195"/>
      <c r="K367" s="200"/>
      <c r="L367" s="200"/>
      <c r="M367" s="190"/>
      <c r="N367" s="13">
        <v>1232094.6299999999</v>
      </c>
      <c r="O367" s="13" t="s">
        <v>255</v>
      </c>
      <c r="P367" s="156"/>
      <c r="Q367" s="139"/>
    </row>
    <row r="368" spans="1:17" x14ac:dyDescent="0.25">
      <c r="A368" s="139"/>
      <c r="B368" s="138"/>
      <c r="C368" s="138"/>
      <c r="D368" s="138"/>
      <c r="E368" s="138"/>
      <c r="F368" s="139"/>
      <c r="G368" s="138"/>
      <c r="H368" s="138"/>
      <c r="I368" s="136"/>
      <c r="J368" s="195"/>
      <c r="K368" s="200"/>
      <c r="L368" s="200"/>
      <c r="M368" s="190"/>
      <c r="N368" s="13">
        <v>106894.05</v>
      </c>
      <c r="O368" s="13" t="s">
        <v>256</v>
      </c>
      <c r="P368" s="156"/>
      <c r="Q368" s="139"/>
    </row>
    <row r="369" spans="1:17" ht="31.5" customHeight="1" x14ac:dyDescent="0.25">
      <c r="A369" s="139">
        <v>10</v>
      </c>
      <c r="B369" s="138" t="s">
        <v>43</v>
      </c>
      <c r="C369" s="138" t="s">
        <v>261</v>
      </c>
      <c r="D369" s="138" t="s">
        <v>262</v>
      </c>
      <c r="E369" s="138" t="s">
        <v>15</v>
      </c>
      <c r="F369" s="139" t="s">
        <v>15</v>
      </c>
      <c r="G369" s="138" t="s">
        <v>106</v>
      </c>
      <c r="H369" s="138" t="s">
        <v>101</v>
      </c>
      <c r="I369" s="136">
        <v>8686656.1799999997</v>
      </c>
      <c r="J369" s="195" t="s">
        <v>26</v>
      </c>
      <c r="K369" s="200" t="s">
        <v>257</v>
      </c>
      <c r="L369" s="200" t="s">
        <v>232</v>
      </c>
      <c r="M369" s="190" t="s">
        <v>315</v>
      </c>
      <c r="N369" s="13">
        <v>365888.29</v>
      </c>
      <c r="O369" s="13" t="s">
        <v>316</v>
      </c>
      <c r="P369" s="156">
        <f>SUM(N369:N370)</f>
        <v>397632.01999999996</v>
      </c>
      <c r="Q369" s="139" t="s">
        <v>14</v>
      </c>
    </row>
    <row r="370" spans="1:17" x14ac:dyDescent="0.25">
      <c r="A370" s="139"/>
      <c r="B370" s="138"/>
      <c r="C370" s="138"/>
      <c r="D370" s="138"/>
      <c r="E370" s="138"/>
      <c r="F370" s="139"/>
      <c r="G370" s="138"/>
      <c r="H370" s="138"/>
      <c r="I370" s="136"/>
      <c r="J370" s="195"/>
      <c r="K370" s="200"/>
      <c r="L370" s="200"/>
      <c r="M370" s="190"/>
      <c r="N370" s="13">
        <v>31743.73</v>
      </c>
      <c r="O370" s="13" t="s">
        <v>317</v>
      </c>
      <c r="P370" s="156"/>
      <c r="Q370" s="139"/>
    </row>
    <row r="371" spans="1:17" ht="16.5" customHeight="1" x14ac:dyDescent="0.25">
      <c r="A371" s="139"/>
      <c r="B371" s="138"/>
      <c r="C371" s="138"/>
      <c r="D371" s="138" t="s">
        <v>258</v>
      </c>
      <c r="E371" s="138"/>
      <c r="F371" s="139"/>
      <c r="G371" s="138"/>
      <c r="H371" s="138"/>
      <c r="I371" s="136">
        <v>5061098.25</v>
      </c>
      <c r="J371" s="195"/>
      <c r="K371" s="200"/>
      <c r="L371" s="200"/>
      <c r="M371" s="190"/>
      <c r="N371" s="13">
        <v>1351378.36</v>
      </c>
      <c r="O371" s="13" t="s">
        <v>318</v>
      </c>
      <c r="P371" s="156">
        <f>SUM(N371:N378)</f>
        <v>5112958.7300000004</v>
      </c>
      <c r="Q371" s="139"/>
    </row>
    <row r="372" spans="1:17" ht="16.5" customHeight="1" x14ac:dyDescent="0.25">
      <c r="A372" s="139"/>
      <c r="B372" s="138"/>
      <c r="C372" s="138"/>
      <c r="D372" s="138"/>
      <c r="E372" s="138"/>
      <c r="F372" s="139"/>
      <c r="G372" s="138"/>
      <c r="H372" s="138"/>
      <c r="I372" s="136"/>
      <c r="J372" s="195"/>
      <c r="K372" s="200"/>
      <c r="L372" s="200"/>
      <c r="M372" s="190"/>
      <c r="N372" s="13">
        <v>117242.87</v>
      </c>
      <c r="O372" s="13" t="s">
        <v>319</v>
      </c>
      <c r="P372" s="156"/>
      <c r="Q372" s="139"/>
    </row>
    <row r="373" spans="1:17" ht="16.5" customHeight="1" x14ac:dyDescent="0.25">
      <c r="A373" s="139"/>
      <c r="B373" s="138"/>
      <c r="C373" s="138"/>
      <c r="D373" s="138"/>
      <c r="E373" s="138"/>
      <c r="F373" s="139"/>
      <c r="G373" s="138"/>
      <c r="H373" s="138"/>
      <c r="I373" s="136"/>
      <c r="J373" s="195"/>
      <c r="K373" s="200"/>
      <c r="L373" s="200"/>
      <c r="M373" s="190"/>
      <c r="N373" s="13">
        <v>600980.62</v>
      </c>
      <c r="O373" s="13" t="s">
        <v>352</v>
      </c>
      <c r="P373" s="156"/>
      <c r="Q373" s="139"/>
    </row>
    <row r="374" spans="1:17" ht="16.5" customHeight="1" x14ac:dyDescent="0.25">
      <c r="A374" s="139"/>
      <c r="B374" s="138"/>
      <c r="C374" s="138"/>
      <c r="D374" s="138"/>
      <c r="E374" s="138"/>
      <c r="F374" s="139"/>
      <c r="G374" s="138"/>
      <c r="H374" s="138"/>
      <c r="I374" s="136"/>
      <c r="J374" s="195"/>
      <c r="K374" s="200"/>
      <c r="L374" s="200"/>
      <c r="M374" s="190"/>
      <c r="N374" s="13">
        <v>2000993.09</v>
      </c>
      <c r="O374" s="13" t="s">
        <v>353</v>
      </c>
      <c r="P374" s="156"/>
      <c r="Q374" s="139"/>
    </row>
    <row r="375" spans="1:17" ht="16.5" customHeight="1" x14ac:dyDescent="0.25">
      <c r="A375" s="139"/>
      <c r="B375" s="138"/>
      <c r="C375" s="138"/>
      <c r="D375" s="138"/>
      <c r="E375" s="138"/>
      <c r="F375" s="139"/>
      <c r="G375" s="138"/>
      <c r="H375" s="138"/>
      <c r="I375" s="136"/>
      <c r="J375" s="195"/>
      <c r="K375" s="200"/>
      <c r="L375" s="200"/>
      <c r="M375" s="190"/>
      <c r="N375" s="13">
        <v>225742.01</v>
      </c>
      <c r="O375" s="13" t="s">
        <v>354</v>
      </c>
      <c r="P375" s="156"/>
      <c r="Q375" s="139"/>
    </row>
    <row r="376" spans="1:17" ht="16.5" customHeight="1" x14ac:dyDescent="0.25">
      <c r="A376" s="139"/>
      <c r="B376" s="138"/>
      <c r="C376" s="138"/>
      <c r="D376" s="138"/>
      <c r="E376" s="138"/>
      <c r="F376" s="139"/>
      <c r="G376" s="138"/>
      <c r="H376" s="138"/>
      <c r="I376" s="136"/>
      <c r="J376" s="195"/>
      <c r="K376" s="200"/>
      <c r="L376" s="200"/>
      <c r="M376" s="190"/>
      <c r="N376" s="13">
        <v>384656.63</v>
      </c>
      <c r="O376" s="13" t="s">
        <v>504</v>
      </c>
      <c r="P376" s="156"/>
      <c r="Q376" s="139"/>
    </row>
    <row r="377" spans="1:17" ht="16.5" customHeight="1" x14ac:dyDescent="0.25">
      <c r="A377" s="139"/>
      <c r="B377" s="138"/>
      <c r="C377" s="138"/>
      <c r="D377" s="138"/>
      <c r="E377" s="138"/>
      <c r="F377" s="139"/>
      <c r="G377" s="138"/>
      <c r="H377" s="138"/>
      <c r="I377" s="136"/>
      <c r="J377" s="195"/>
      <c r="K377" s="200"/>
      <c r="L377" s="200"/>
      <c r="M377" s="190"/>
      <c r="N377" s="13">
        <v>366772.65</v>
      </c>
      <c r="O377" s="13" t="s">
        <v>505</v>
      </c>
      <c r="P377" s="156"/>
      <c r="Q377" s="139"/>
    </row>
    <row r="378" spans="1:17" ht="16.5" customHeight="1" x14ac:dyDescent="0.25">
      <c r="A378" s="139"/>
      <c r="B378" s="138"/>
      <c r="C378" s="138"/>
      <c r="D378" s="138"/>
      <c r="E378" s="138"/>
      <c r="F378" s="139"/>
      <c r="G378" s="138"/>
      <c r="H378" s="138"/>
      <c r="I378" s="136"/>
      <c r="J378" s="195"/>
      <c r="K378" s="200"/>
      <c r="L378" s="200"/>
      <c r="M378" s="190"/>
      <c r="N378" s="13">
        <v>65192.5</v>
      </c>
      <c r="O378" s="13" t="s">
        <v>506</v>
      </c>
      <c r="P378" s="156"/>
      <c r="Q378" s="139"/>
    </row>
    <row r="379" spans="1:17" ht="15.75" customHeight="1" x14ac:dyDescent="0.25">
      <c r="A379" s="139"/>
      <c r="B379" s="138"/>
      <c r="C379" s="138"/>
      <c r="D379" s="138" t="s">
        <v>259</v>
      </c>
      <c r="E379" s="138"/>
      <c r="F379" s="139"/>
      <c r="G379" s="138"/>
      <c r="H379" s="138"/>
      <c r="I379" s="136">
        <v>4457558.88</v>
      </c>
      <c r="J379" s="195"/>
      <c r="K379" s="200"/>
      <c r="L379" s="200"/>
      <c r="M379" s="190" t="s">
        <v>322</v>
      </c>
      <c r="N379" s="13">
        <v>284687.69</v>
      </c>
      <c r="O379" s="13" t="s">
        <v>320</v>
      </c>
      <c r="P379" s="156">
        <f>SUM(N379:N387)</f>
        <v>6524728.8999999994</v>
      </c>
      <c r="Q379" s="139"/>
    </row>
    <row r="380" spans="1:17" x14ac:dyDescent="0.25">
      <c r="A380" s="139"/>
      <c r="B380" s="138"/>
      <c r="C380" s="138"/>
      <c r="D380" s="138"/>
      <c r="E380" s="138"/>
      <c r="F380" s="139"/>
      <c r="G380" s="138"/>
      <c r="H380" s="138"/>
      <c r="I380" s="136"/>
      <c r="J380" s="195"/>
      <c r="K380" s="200"/>
      <c r="L380" s="200"/>
      <c r="M380" s="190"/>
      <c r="N380" s="13">
        <v>24698.93</v>
      </c>
      <c r="O380" s="13" t="s">
        <v>321</v>
      </c>
      <c r="P380" s="156"/>
      <c r="Q380" s="139"/>
    </row>
    <row r="381" spans="1:17" ht="51" customHeight="1" x14ac:dyDescent="0.25">
      <c r="A381" s="139"/>
      <c r="B381" s="138"/>
      <c r="C381" s="138"/>
      <c r="D381" s="138"/>
      <c r="E381" s="138"/>
      <c r="F381" s="139"/>
      <c r="G381" s="138"/>
      <c r="H381" s="138"/>
      <c r="I381" s="136"/>
      <c r="J381" s="195"/>
      <c r="K381" s="200"/>
      <c r="L381" s="200"/>
      <c r="M381" s="2" t="s">
        <v>351</v>
      </c>
      <c r="N381" s="13">
        <v>1590490.9</v>
      </c>
      <c r="O381" s="13" t="s">
        <v>398</v>
      </c>
      <c r="P381" s="156"/>
      <c r="Q381" s="139"/>
    </row>
    <row r="382" spans="1:17" ht="51" customHeight="1" x14ac:dyDescent="0.25">
      <c r="A382" s="139"/>
      <c r="B382" s="138"/>
      <c r="C382" s="138"/>
      <c r="D382" s="138"/>
      <c r="E382" s="138"/>
      <c r="F382" s="139"/>
      <c r="G382" s="138"/>
      <c r="H382" s="138"/>
      <c r="I382" s="136"/>
      <c r="J382" s="195"/>
      <c r="K382" s="200"/>
      <c r="L382" s="200"/>
      <c r="M382" s="138" t="s">
        <v>355</v>
      </c>
      <c r="N382" s="13">
        <v>137987.79999999999</v>
      </c>
      <c r="O382" s="13" t="s">
        <v>399</v>
      </c>
      <c r="P382" s="156"/>
      <c r="Q382" s="139"/>
    </row>
    <row r="383" spans="1:17" ht="51" customHeight="1" x14ac:dyDescent="0.25">
      <c r="A383" s="139"/>
      <c r="B383" s="138"/>
      <c r="C383" s="138"/>
      <c r="D383" s="138"/>
      <c r="E383" s="138"/>
      <c r="F383" s="139"/>
      <c r="G383" s="138"/>
      <c r="H383" s="138"/>
      <c r="I383" s="136"/>
      <c r="J383" s="195"/>
      <c r="K383" s="200"/>
      <c r="L383" s="200"/>
      <c r="M383" s="138"/>
      <c r="N383" s="13">
        <v>1718805.72</v>
      </c>
      <c r="O383" s="13" t="s">
        <v>507</v>
      </c>
      <c r="P383" s="156"/>
      <c r="Q383" s="139"/>
    </row>
    <row r="384" spans="1:17" ht="51" customHeight="1" x14ac:dyDescent="0.25">
      <c r="A384" s="139"/>
      <c r="B384" s="138"/>
      <c r="C384" s="138"/>
      <c r="D384" s="138"/>
      <c r="E384" s="138"/>
      <c r="F384" s="139"/>
      <c r="G384" s="138"/>
      <c r="H384" s="138"/>
      <c r="I384" s="136"/>
      <c r="J384" s="195"/>
      <c r="K384" s="200"/>
      <c r="L384" s="200"/>
      <c r="M384" s="138"/>
      <c r="N384" s="13">
        <v>149120.13</v>
      </c>
      <c r="O384" s="13" t="s">
        <v>508</v>
      </c>
      <c r="P384" s="156"/>
      <c r="Q384" s="139"/>
    </row>
    <row r="385" spans="1:18" ht="51" customHeight="1" x14ac:dyDescent="0.25">
      <c r="A385" s="139"/>
      <c r="B385" s="138"/>
      <c r="C385" s="138"/>
      <c r="D385" s="138"/>
      <c r="E385" s="138"/>
      <c r="F385" s="139"/>
      <c r="G385" s="138"/>
      <c r="H385" s="138"/>
      <c r="I385" s="136"/>
      <c r="J385" s="195"/>
      <c r="K385" s="200"/>
      <c r="L385" s="200"/>
      <c r="M385" s="138"/>
      <c r="N385" s="13">
        <v>1160925.1399999999</v>
      </c>
      <c r="O385" s="13" t="s">
        <v>674</v>
      </c>
      <c r="P385" s="156"/>
      <c r="Q385" s="139"/>
      <c r="R385" s="191"/>
    </row>
    <row r="386" spans="1:18" ht="51" customHeight="1" x14ac:dyDescent="0.25">
      <c r="A386" s="139"/>
      <c r="B386" s="138"/>
      <c r="C386" s="138"/>
      <c r="D386" s="138"/>
      <c r="E386" s="138"/>
      <c r="F386" s="139"/>
      <c r="G386" s="138"/>
      <c r="H386" s="138"/>
      <c r="I386" s="136"/>
      <c r="J386" s="195"/>
      <c r="K386" s="200"/>
      <c r="L386" s="200"/>
      <c r="M386" s="138"/>
      <c r="N386" s="13">
        <v>1248937.73</v>
      </c>
      <c r="O386" s="13" t="s">
        <v>675</v>
      </c>
      <c r="P386" s="156"/>
      <c r="Q386" s="139"/>
      <c r="R386" s="191"/>
    </row>
    <row r="387" spans="1:18" ht="51" customHeight="1" x14ac:dyDescent="0.25">
      <c r="A387" s="139"/>
      <c r="B387" s="138"/>
      <c r="C387" s="138"/>
      <c r="D387" s="138"/>
      <c r="E387" s="138"/>
      <c r="F387" s="139"/>
      <c r="G387" s="138"/>
      <c r="H387" s="138"/>
      <c r="I387" s="136"/>
      <c r="J387" s="195"/>
      <c r="K387" s="200"/>
      <c r="L387" s="200"/>
      <c r="M387" s="138"/>
      <c r="N387" s="13">
        <v>209074.86</v>
      </c>
      <c r="O387" s="13" t="s">
        <v>676</v>
      </c>
      <c r="P387" s="156"/>
      <c r="Q387" s="139"/>
    </row>
    <row r="388" spans="1:18" ht="51" customHeight="1" x14ac:dyDescent="0.25">
      <c r="A388" s="139"/>
      <c r="B388" s="138"/>
      <c r="C388" s="138"/>
      <c r="D388" s="138" t="s">
        <v>260</v>
      </c>
      <c r="E388" s="138"/>
      <c r="F388" s="139"/>
      <c r="G388" s="138"/>
      <c r="H388" s="138"/>
      <c r="I388" s="136">
        <v>155388.67000000001</v>
      </c>
      <c r="J388" s="195"/>
      <c r="K388" s="200"/>
      <c r="L388" s="200"/>
      <c r="M388" s="138"/>
      <c r="N388" s="13">
        <v>180309.98</v>
      </c>
      <c r="O388" s="13" t="s">
        <v>509</v>
      </c>
      <c r="P388" s="156">
        <f>SUM(N388:N389)</f>
        <v>195953.31</v>
      </c>
      <c r="Q388" s="139"/>
    </row>
    <row r="389" spans="1:18" ht="51" customHeight="1" x14ac:dyDescent="0.25">
      <c r="A389" s="139"/>
      <c r="B389" s="138"/>
      <c r="C389" s="138"/>
      <c r="D389" s="138"/>
      <c r="E389" s="138"/>
      <c r="F389" s="139"/>
      <c r="G389" s="138"/>
      <c r="H389" s="138"/>
      <c r="I389" s="136"/>
      <c r="J389" s="195"/>
      <c r="K389" s="200"/>
      <c r="L389" s="200"/>
      <c r="M389" s="138"/>
      <c r="N389" s="13">
        <v>15643.33</v>
      </c>
      <c r="O389" s="13" t="s">
        <v>510</v>
      </c>
      <c r="P389" s="156"/>
      <c r="Q389" s="139"/>
    </row>
    <row r="390" spans="1:18" ht="15.75" customHeight="1" x14ac:dyDescent="0.25">
      <c r="A390" s="139">
        <v>11</v>
      </c>
      <c r="B390" s="138" t="s">
        <v>43</v>
      </c>
      <c r="C390" s="138" t="s">
        <v>263</v>
      </c>
      <c r="D390" s="138" t="s">
        <v>264</v>
      </c>
      <c r="E390" s="138" t="s">
        <v>15</v>
      </c>
      <c r="F390" s="139" t="s">
        <v>15</v>
      </c>
      <c r="G390" s="138" t="s">
        <v>106</v>
      </c>
      <c r="H390" s="138" t="s">
        <v>101</v>
      </c>
      <c r="I390" s="136">
        <v>11650408.209999999</v>
      </c>
      <c r="J390" s="195" t="s">
        <v>26</v>
      </c>
      <c r="K390" s="200" t="s">
        <v>241</v>
      </c>
      <c r="L390" s="200" t="s">
        <v>232</v>
      </c>
      <c r="M390" s="190" t="s">
        <v>323</v>
      </c>
      <c r="N390" s="13">
        <v>773888.27</v>
      </c>
      <c r="O390" s="13" t="s">
        <v>324</v>
      </c>
      <c r="P390" s="156">
        <f>SUM(N390:N406)</f>
        <v>13746859.280000001</v>
      </c>
      <c r="Q390" s="139" t="s">
        <v>14</v>
      </c>
    </row>
    <row r="391" spans="1:18" x14ac:dyDescent="0.25">
      <c r="A391" s="139"/>
      <c r="B391" s="138"/>
      <c r="C391" s="138"/>
      <c r="D391" s="138"/>
      <c r="E391" s="138"/>
      <c r="F391" s="139"/>
      <c r="G391" s="138"/>
      <c r="H391" s="138"/>
      <c r="I391" s="136"/>
      <c r="J391" s="195"/>
      <c r="K391" s="200"/>
      <c r="L391" s="200"/>
      <c r="M391" s="190"/>
      <c r="N391" s="13">
        <v>67140.990000000005</v>
      </c>
      <c r="O391" s="13" t="s">
        <v>325</v>
      </c>
      <c r="P391" s="156"/>
      <c r="Q391" s="139"/>
    </row>
    <row r="392" spans="1:18" ht="16.5" customHeight="1" x14ac:dyDescent="0.25">
      <c r="A392" s="139"/>
      <c r="B392" s="138"/>
      <c r="C392" s="138"/>
      <c r="D392" s="138"/>
      <c r="E392" s="138"/>
      <c r="F392" s="139"/>
      <c r="G392" s="138"/>
      <c r="H392" s="138"/>
      <c r="I392" s="136"/>
      <c r="J392" s="195"/>
      <c r="K392" s="200"/>
      <c r="L392" s="200"/>
      <c r="M392" s="138" t="s">
        <v>358</v>
      </c>
      <c r="N392" s="13">
        <v>2903624.24</v>
      </c>
      <c r="O392" s="13" t="s">
        <v>356</v>
      </c>
      <c r="P392" s="156"/>
      <c r="Q392" s="139"/>
    </row>
    <row r="393" spans="1:18" ht="22.5" customHeight="1" x14ac:dyDescent="0.25">
      <c r="A393" s="139"/>
      <c r="B393" s="138"/>
      <c r="C393" s="138"/>
      <c r="D393" s="138"/>
      <c r="E393" s="138"/>
      <c r="F393" s="139"/>
      <c r="G393" s="138"/>
      <c r="H393" s="138"/>
      <c r="I393" s="136"/>
      <c r="J393" s="195"/>
      <c r="K393" s="200"/>
      <c r="L393" s="200"/>
      <c r="M393" s="138"/>
      <c r="N393" s="13">
        <v>251912.6</v>
      </c>
      <c r="O393" s="13" t="s">
        <v>357</v>
      </c>
      <c r="P393" s="156"/>
      <c r="Q393" s="139"/>
    </row>
    <row r="394" spans="1:18" ht="22.5" customHeight="1" x14ac:dyDescent="0.25">
      <c r="A394" s="139"/>
      <c r="B394" s="138"/>
      <c r="C394" s="138"/>
      <c r="D394" s="138"/>
      <c r="E394" s="138"/>
      <c r="F394" s="139"/>
      <c r="G394" s="138"/>
      <c r="H394" s="138"/>
      <c r="I394" s="136"/>
      <c r="J394" s="195"/>
      <c r="K394" s="200"/>
      <c r="L394" s="200"/>
      <c r="M394" s="138"/>
      <c r="N394" s="13">
        <v>2467798.86</v>
      </c>
      <c r="O394" s="13" t="s">
        <v>400</v>
      </c>
      <c r="P394" s="156"/>
      <c r="Q394" s="139"/>
    </row>
    <row r="395" spans="1:18" ht="22.5" customHeight="1" x14ac:dyDescent="0.25">
      <c r="A395" s="139"/>
      <c r="B395" s="138"/>
      <c r="C395" s="138"/>
      <c r="D395" s="138"/>
      <c r="E395" s="138"/>
      <c r="F395" s="139"/>
      <c r="G395" s="138"/>
      <c r="H395" s="138"/>
      <c r="I395" s="136"/>
      <c r="J395" s="195"/>
      <c r="K395" s="200"/>
      <c r="L395" s="200"/>
      <c r="M395" s="138"/>
      <c r="N395" s="13">
        <v>219610.32</v>
      </c>
      <c r="O395" s="13" t="s">
        <v>401</v>
      </c>
      <c r="P395" s="156"/>
      <c r="Q395" s="139"/>
    </row>
    <row r="396" spans="1:18" ht="22.5" customHeight="1" x14ac:dyDescent="0.25">
      <c r="A396" s="139"/>
      <c r="B396" s="138"/>
      <c r="C396" s="138"/>
      <c r="D396" s="138"/>
      <c r="E396" s="138"/>
      <c r="F396" s="139"/>
      <c r="G396" s="138"/>
      <c r="H396" s="138"/>
      <c r="I396" s="136"/>
      <c r="J396" s="195"/>
      <c r="K396" s="200"/>
      <c r="L396" s="200"/>
      <c r="M396" s="138"/>
      <c r="N396" s="13">
        <v>137123.54999999999</v>
      </c>
      <c r="O396" s="13" t="s">
        <v>402</v>
      </c>
      <c r="P396" s="156"/>
      <c r="Q396" s="139"/>
    </row>
    <row r="397" spans="1:18" ht="22.5" customHeight="1" x14ac:dyDescent="0.25">
      <c r="A397" s="139"/>
      <c r="B397" s="138"/>
      <c r="C397" s="138"/>
      <c r="D397" s="138"/>
      <c r="E397" s="138"/>
      <c r="F397" s="139"/>
      <c r="G397" s="138"/>
      <c r="H397" s="138"/>
      <c r="I397" s="136"/>
      <c r="J397" s="195"/>
      <c r="K397" s="200"/>
      <c r="L397" s="200"/>
      <c r="M397" s="138"/>
      <c r="N397" s="13">
        <v>1643266.13</v>
      </c>
      <c r="O397" s="13" t="s">
        <v>511</v>
      </c>
      <c r="P397" s="156"/>
      <c r="Q397" s="139"/>
    </row>
    <row r="398" spans="1:18" ht="22.5" customHeight="1" x14ac:dyDescent="0.25">
      <c r="A398" s="139"/>
      <c r="B398" s="138"/>
      <c r="C398" s="138"/>
      <c r="D398" s="138"/>
      <c r="E398" s="138"/>
      <c r="F398" s="139"/>
      <c r="G398" s="138"/>
      <c r="H398" s="138"/>
      <c r="I398" s="136"/>
      <c r="J398" s="195"/>
      <c r="K398" s="200"/>
      <c r="L398" s="200"/>
      <c r="M398" s="138"/>
      <c r="N398" s="13">
        <v>387617.25</v>
      </c>
      <c r="O398" s="13" t="s">
        <v>403</v>
      </c>
      <c r="P398" s="156"/>
      <c r="Q398" s="139"/>
    </row>
    <row r="399" spans="1:18" ht="22.5" customHeight="1" x14ac:dyDescent="0.25">
      <c r="A399" s="139"/>
      <c r="B399" s="138"/>
      <c r="C399" s="138"/>
      <c r="D399" s="138"/>
      <c r="E399" s="138"/>
      <c r="F399" s="139"/>
      <c r="G399" s="138"/>
      <c r="H399" s="138"/>
      <c r="I399" s="136"/>
      <c r="J399" s="195"/>
      <c r="K399" s="200"/>
      <c r="L399" s="200"/>
      <c r="M399" s="138"/>
      <c r="N399" s="13">
        <v>1303896.53</v>
      </c>
      <c r="O399" s="13" t="s">
        <v>512</v>
      </c>
      <c r="P399" s="156"/>
      <c r="Q399" s="139"/>
    </row>
    <row r="400" spans="1:18" ht="22.5" customHeight="1" x14ac:dyDescent="0.25">
      <c r="A400" s="139"/>
      <c r="B400" s="138"/>
      <c r="C400" s="138"/>
      <c r="D400" s="138"/>
      <c r="E400" s="138"/>
      <c r="F400" s="139"/>
      <c r="G400" s="138"/>
      <c r="H400" s="138"/>
      <c r="I400" s="136"/>
      <c r="J400" s="195"/>
      <c r="K400" s="200"/>
      <c r="L400" s="200"/>
      <c r="M400" s="138"/>
      <c r="N400" s="13">
        <v>113123.44</v>
      </c>
      <c r="O400" s="13" t="s">
        <v>513</v>
      </c>
      <c r="P400" s="156"/>
      <c r="Q400" s="139"/>
    </row>
    <row r="401" spans="1:18" ht="22.5" customHeight="1" x14ac:dyDescent="0.25">
      <c r="A401" s="139"/>
      <c r="B401" s="138"/>
      <c r="C401" s="138"/>
      <c r="D401" s="138"/>
      <c r="E401" s="138"/>
      <c r="F401" s="139"/>
      <c r="G401" s="138"/>
      <c r="H401" s="138"/>
      <c r="I401" s="136"/>
      <c r="J401" s="195"/>
      <c r="K401" s="200"/>
      <c r="L401" s="200"/>
      <c r="M401" s="138"/>
      <c r="N401" s="13">
        <v>100977.95</v>
      </c>
      <c r="O401" s="13" t="s">
        <v>678</v>
      </c>
      <c r="P401" s="156"/>
      <c r="Q401" s="139"/>
      <c r="R401" s="191"/>
    </row>
    <row r="402" spans="1:18" ht="22.5" customHeight="1" x14ac:dyDescent="0.25">
      <c r="A402" s="139"/>
      <c r="B402" s="138"/>
      <c r="C402" s="138"/>
      <c r="D402" s="138"/>
      <c r="E402" s="138"/>
      <c r="F402" s="139"/>
      <c r="G402" s="138"/>
      <c r="H402" s="138"/>
      <c r="I402" s="136"/>
      <c r="J402" s="195"/>
      <c r="K402" s="200"/>
      <c r="L402" s="200"/>
      <c r="M402" s="138"/>
      <c r="N402" s="13">
        <v>750000</v>
      </c>
      <c r="O402" s="13" t="s">
        <v>679</v>
      </c>
      <c r="P402" s="156"/>
      <c r="Q402" s="139"/>
      <c r="R402" s="191"/>
    </row>
    <row r="403" spans="1:18" ht="22.5" customHeight="1" x14ac:dyDescent="0.25">
      <c r="A403" s="139"/>
      <c r="B403" s="138"/>
      <c r="C403" s="138"/>
      <c r="D403" s="138"/>
      <c r="E403" s="138"/>
      <c r="F403" s="139"/>
      <c r="G403" s="138"/>
      <c r="H403" s="138"/>
      <c r="I403" s="136"/>
      <c r="J403" s="195"/>
      <c r="K403" s="200"/>
      <c r="L403" s="200"/>
      <c r="M403" s="138"/>
      <c r="N403" s="13">
        <v>1369600.22</v>
      </c>
      <c r="O403" s="13" t="s">
        <v>680</v>
      </c>
      <c r="P403" s="156"/>
      <c r="Q403" s="139"/>
      <c r="R403" s="191"/>
    </row>
    <row r="404" spans="1:18" ht="22.5" customHeight="1" x14ac:dyDescent="0.25">
      <c r="A404" s="139"/>
      <c r="B404" s="138"/>
      <c r="C404" s="138"/>
      <c r="D404" s="138"/>
      <c r="E404" s="138"/>
      <c r="F404" s="139"/>
      <c r="G404" s="138"/>
      <c r="H404" s="138"/>
      <c r="I404" s="136"/>
      <c r="J404" s="195"/>
      <c r="K404" s="200"/>
      <c r="L404" s="200"/>
      <c r="M404" s="138"/>
      <c r="N404" s="13">
        <v>192652.9</v>
      </c>
      <c r="O404" s="13" t="s">
        <v>524</v>
      </c>
      <c r="P404" s="156"/>
      <c r="Q404" s="139"/>
    </row>
    <row r="405" spans="1:18" ht="22.5" customHeight="1" x14ac:dyDescent="0.25">
      <c r="A405" s="139"/>
      <c r="B405" s="138"/>
      <c r="C405" s="138"/>
      <c r="D405" s="138"/>
      <c r="E405" s="138"/>
      <c r="F405" s="139"/>
      <c r="G405" s="138"/>
      <c r="H405" s="138"/>
      <c r="I405" s="136"/>
      <c r="J405" s="195"/>
      <c r="K405" s="200"/>
      <c r="L405" s="200"/>
      <c r="M405" s="138"/>
      <c r="N405" s="13">
        <v>979634.88</v>
      </c>
      <c r="O405" s="13" t="s">
        <v>677</v>
      </c>
      <c r="P405" s="156"/>
      <c r="Q405" s="139"/>
    </row>
    <row r="406" spans="1:18" ht="22.5" customHeight="1" x14ac:dyDescent="0.25">
      <c r="A406" s="139"/>
      <c r="B406" s="138"/>
      <c r="C406" s="138"/>
      <c r="D406" s="138"/>
      <c r="E406" s="138"/>
      <c r="F406" s="139"/>
      <c r="G406" s="138"/>
      <c r="H406" s="138"/>
      <c r="I406" s="136"/>
      <c r="J406" s="195"/>
      <c r="K406" s="200"/>
      <c r="L406" s="200"/>
      <c r="M406" s="138"/>
      <c r="N406" s="13">
        <v>84991.15</v>
      </c>
      <c r="O406" s="13" t="s">
        <v>525</v>
      </c>
      <c r="P406" s="156"/>
      <c r="Q406" s="139"/>
    </row>
    <row r="407" spans="1:18" ht="42.75" customHeight="1" x14ac:dyDescent="0.25">
      <c r="A407" s="139">
        <v>12</v>
      </c>
      <c r="B407" s="138" t="s">
        <v>43</v>
      </c>
      <c r="C407" s="138" t="s">
        <v>326</v>
      </c>
      <c r="D407" s="138" t="s">
        <v>327</v>
      </c>
      <c r="E407" s="138" t="s">
        <v>15</v>
      </c>
      <c r="F407" s="139" t="s">
        <v>15</v>
      </c>
      <c r="G407" s="138" t="s">
        <v>106</v>
      </c>
      <c r="H407" s="138" t="s">
        <v>101</v>
      </c>
      <c r="I407" s="136">
        <v>4169259.8668</v>
      </c>
      <c r="J407" s="195" t="s">
        <v>26</v>
      </c>
      <c r="K407" s="200" t="s">
        <v>297</v>
      </c>
      <c r="L407" s="200" t="s">
        <v>232</v>
      </c>
      <c r="M407" s="138" t="s">
        <v>359</v>
      </c>
      <c r="N407" s="13">
        <v>1113579.18</v>
      </c>
      <c r="O407" s="13" t="s">
        <v>404</v>
      </c>
      <c r="P407" s="156">
        <f>SUM(N407:N411)</f>
        <v>5435078.0099999998</v>
      </c>
      <c r="Q407" s="139" t="s">
        <v>14</v>
      </c>
    </row>
    <row r="408" spans="1:18" ht="42.75" customHeight="1" x14ac:dyDescent="0.25">
      <c r="A408" s="139"/>
      <c r="B408" s="138"/>
      <c r="C408" s="138"/>
      <c r="D408" s="138"/>
      <c r="E408" s="138"/>
      <c r="F408" s="139"/>
      <c r="G408" s="138"/>
      <c r="H408" s="138"/>
      <c r="I408" s="136"/>
      <c r="J408" s="195"/>
      <c r="K408" s="200"/>
      <c r="L408" s="200"/>
      <c r="M408" s="138"/>
      <c r="N408" s="13">
        <v>204724.5</v>
      </c>
      <c r="O408" s="13" t="s">
        <v>405</v>
      </c>
      <c r="P408" s="156"/>
      <c r="Q408" s="139"/>
    </row>
    <row r="409" spans="1:18" ht="42.75" customHeight="1" x14ac:dyDescent="0.25">
      <c r="A409" s="139"/>
      <c r="B409" s="138"/>
      <c r="C409" s="138"/>
      <c r="D409" s="138"/>
      <c r="E409" s="138"/>
      <c r="F409" s="139"/>
      <c r="G409" s="138"/>
      <c r="H409" s="138"/>
      <c r="I409" s="136"/>
      <c r="J409" s="195"/>
      <c r="K409" s="200"/>
      <c r="L409" s="200"/>
      <c r="M409" s="138"/>
      <c r="N409" s="13">
        <v>114373.28</v>
      </c>
      <c r="O409" s="13" t="s">
        <v>406</v>
      </c>
      <c r="P409" s="156"/>
      <c r="Q409" s="139"/>
    </row>
    <row r="410" spans="1:18" ht="42.75" customHeight="1" x14ac:dyDescent="0.25">
      <c r="A410" s="139"/>
      <c r="B410" s="138"/>
      <c r="C410" s="138"/>
      <c r="D410" s="138"/>
      <c r="E410" s="138"/>
      <c r="F410" s="139"/>
      <c r="G410" s="138"/>
      <c r="H410" s="138"/>
      <c r="I410" s="136"/>
      <c r="J410" s="195"/>
      <c r="K410" s="200"/>
      <c r="L410" s="200"/>
      <c r="M410" s="138"/>
      <c r="N410" s="13">
        <v>3682881.64</v>
      </c>
      <c r="O410" s="13" t="s">
        <v>681</v>
      </c>
      <c r="P410" s="156"/>
      <c r="Q410" s="139"/>
    </row>
    <row r="411" spans="1:18" ht="42.75" customHeight="1" x14ac:dyDescent="0.25">
      <c r="A411" s="139"/>
      <c r="B411" s="138"/>
      <c r="C411" s="138"/>
      <c r="D411" s="138"/>
      <c r="E411" s="138"/>
      <c r="F411" s="139"/>
      <c r="G411" s="138"/>
      <c r="H411" s="138"/>
      <c r="I411" s="136"/>
      <c r="J411" s="195"/>
      <c r="K411" s="200"/>
      <c r="L411" s="200"/>
      <c r="M411" s="138"/>
      <c r="N411" s="13">
        <v>319519.40999999997</v>
      </c>
      <c r="O411" s="13" t="s">
        <v>681</v>
      </c>
      <c r="P411" s="156"/>
      <c r="Q411" s="139"/>
    </row>
    <row r="412" spans="1:18" ht="63" customHeight="1" x14ac:dyDescent="0.25">
      <c r="A412" s="202">
        <v>13</v>
      </c>
      <c r="B412" s="157" t="s">
        <v>43</v>
      </c>
      <c r="C412" s="157" t="s">
        <v>514</v>
      </c>
      <c r="D412" s="157" t="s">
        <v>515</v>
      </c>
      <c r="E412" s="157" t="s">
        <v>15</v>
      </c>
      <c r="F412" s="202" t="s">
        <v>15</v>
      </c>
      <c r="G412" s="157" t="s">
        <v>106</v>
      </c>
      <c r="H412" s="157" t="s">
        <v>101</v>
      </c>
      <c r="I412" s="160">
        <v>21435914.640000001</v>
      </c>
      <c r="J412" s="209" t="s">
        <v>26</v>
      </c>
      <c r="K412" s="207" t="s">
        <v>516</v>
      </c>
      <c r="L412" s="207" t="s">
        <v>237</v>
      </c>
      <c r="M412" s="157" t="s">
        <v>961</v>
      </c>
      <c r="N412" s="39">
        <v>464156.43</v>
      </c>
      <c r="O412" s="39" t="s">
        <v>1357</v>
      </c>
      <c r="P412" s="205">
        <f>SUM(N412:N419)</f>
        <v>3668930.95</v>
      </c>
      <c r="Q412" s="202" t="s">
        <v>13</v>
      </c>
    </row>
    <row r="413" spans="1:18" ht="63" customHeight="1" x14ac:dyDescent="0.25">
      <c r="A413" s="203"/>
      <c r="B413" s="158"/>
      <c r="C413" s="158"/>
      <c r="D413" s="158"/>
      <c r="E413" s="158"/>
      <c r="F413" s="203"/>
      <c r="G413" s="158"/>
      <c r="H413" s="158"/>
      <c r="I413" s="161"/>
      <c r="J413" s="211"/>
      <c r="K413" s="225"/>
      <c r="L413" s="225"/>
      <c r="M413" s="158"/>
      <c r="N413" s="39">
        <v>39546.959999999999</v>
      </c>
      <c r="O413" s="39" t="s">
        <v>1358</v>
      </c>
      <c r="P413" s="212"/>
      <c r="Q413" s="203"/>
    </row>
    <row r="414" spans="1:18" ht="63" customHeight="1" x14ac:dyDescent="0.25">
      <c r="A414" s="203"/>
      <c r="B414" s="158"/>
      <c r="C414" s="158"/>
      <c r="D414" s="158"/>
      <c r="E414" s="158"/>
      <c r="F414" s="203"/>
      <c r="G414" s="158"/>
      <c r="H414" s="158"/>
      <c r="I414" s="161"/>
      <c r="J414" s="211"/>
      <c r="K414" s="225"/>
      <c r="L414" s="225"/>
      <c r="M414" s="158"/>
      <c r="N414" s="39">
        <v>1459755.74</v>
      </c>
      <c r="O414" s="39" t="s">
        <v>1359</v>
      </c>
      <c r="P414" s="212"/>
      <c r="Q414" s="203"/>
    </row>
    <row r="415" spans="1:18" ht="63" customHeight="1" x14ac:dyDescent="0.25">
      <c r="A415" s="203"/>
      <c r="B415" s="158"/>
      <c r="C415" s="158"/>
      <c r="D415" s="158"/>
      <c r="E415" s="158"/>
      <c r="F415" s="203"/>
      <c r="G415" s="158"/>
      <c r="H415" s="158"/>
      <c r="I415" s="161"/>
      <c r="J415" s="211"/>
      <c r="K415" s="225"/>
      <c r="L415" s="225"/>
      <c r="M415" s="158"/>
      <c r="N415" s="39">
        <v>124373.81</v>
      </c>
      <c r="O415" s="39" t="s">
        <v>1360</v>
      </c>
      <c r="P415" s="212"/>
      <c r="Q415" s="203"/>
    </row>
    <row r="416" spans="1:18" ht="63" customHeight="1" x14ac:dyDescent="0.25">
      <c r="A416" s="203"/>
      <c r="B416" s="158"/>
      <c r="C416" s="158"/>
      <c r="D416" s="158"/>
      <c r="E416" s="158"/>
      <c r="F416" s="203"/>
      <c r="G416" s="158"/>
      <c r="H416" s="158"/>
      <c r="I416" s="161"/>
      <c r="J416" s="211"/>
      <c r="K416" s="225"/>
      <c r="L416" s="225"/>
      <c r="M416" s="158"/>
      <c r="N416" s="39">
        <v>1456962.22</v>
      </c>
      <c r="O416" s="39" t="s">
        <v>1361</v>
      </c>
      <c r="P416" s="212"/>
      <c r="Q416" s="203"/>
    </row>
    <row r="417" spans="1:18" ht="63" customHeight="1" x14ac:dyDescent="0.25">
      <c r="A417" s="203"/>
      <c r="B417" s="158"/>
      <c r="C417" s="158"/>
      <c r="D417" s="158"/>
      <c r="E417" s="158"/>
      <c r="F417" s="203"/>
      <c r="G417" s="158"/>
      <c r="H417" s="158"/>
      <c r="I417" s="161"/>
      <c r="J417" s="211"/>
      <c r="K417" s="225"/>
      <c r="L417" s="225"/>
      <c r="M417" s="159"/>
      <c r="N417" s="39">
        <v>124135.79</v>
      </c>
      <c r="O417" s="39" t="s">
        <v>1362</v>
      </c>
      <c r="P417" s="212"/>
      <c r="Q417" s="203"/>
    </row>
    <row r="418" spans="1:18" ht="78.75" x14ac:dyDescent="0.25">
      <c r="A418" s="203"/>
      <c r="B418" s="158"/>
      <c r="C418" s="158"/>
      <c r="D418" s="158"/>
      <c r="E418" s="158"/>
      <c r="F418" s="203"/>
      <c r="G418" s="158"/>
      <c r="H418" s="158"/>
      <c r="I418" s="161"/>
      <c r="J418" s="211"/>
      <c r="K418" s="225"/>
      <c r="L418" s="225"/>
      <c r="M418" s="2" t="s">
        <v>962</v>
      </c>
      <c r="N418" s="13"/>
      <c r="O418" s="13"/>
      <c r="P418" s="212"/>
      <c r="Q418" s="203"/>
    </row>
    <row r="419" spans="1:18" ht="63" x14ac:dyDescent="0.25">
      <c r="A419" s="204"/>
      <c r="B419" s="159"/>
      <c r="C419" s="159"/>
      <c r="D419" s="159"/>
      <c r="E419" s="159"/>
      <c r="F419" s="204"/>
      <c r="G419" s="159"/>
      <c r="H419" s="159"/>
      <c r="I419" s="162"/>
      <c r="J419" s="210"/>
      <c r="K419" s="208"/>
      <c r="L419" s="208"/>
      <c r="M419" s="2" t="s">
        <v>1269</v>
      </c>
      <c r="N419" s="13"/>
      <c r="O419" s="13"/>
      <c r="P419" s="206"/>
      <c r="Q419" s="204"/>
    </row>
    <row r="420" spans="1:18" ht="47.25" customHeight="1" x14ac:dyDescent="0.25">
      <c r="A420" s="202">
        <v>14</v>
      </c>
      <c r="B420" s="157" t="s">
        <v>0</v>
      </c>
      <c r="C420" s="202" t="s">
        <v>115</v>
      </c>
      <c r="D420" s="157" t="s">
        <v>336</v>
      </c>
      <c r="E420" s="157" t="s">
        <v>25</v>
      </c>
      <c r="F420" s="157">
        <v>2</v>
      </c>
      <c r="G420" s="157" t="s">
        <v>114</v>
      </c>
      <c r="H420" s="157" t="s">
        <v>116</v>
      </c>
      <c r="I420" s="160">
        <v>2794905.12</v>
      </c>
      <c r="J420" s="209" t="s">
        <v>26</v>
      </c>
      <c r="K420" s="218" t="s">
        <v>126</v>
      </c>
      <c r="L420" s="218" t="s">
        <v>127</v>
      </c>
      <c r="M420" s="19" t="s">
        <v>302</v>
      </c>
      <c r="N420" s="18">
        <v>0</v>
      </c>
      <c r="O420" s="1" t="s">
        <v>15</v>
      </c>
      <c r="P420" s="160">
        <f>SUM(N420:N424)</f>
        <v>423643.59</v>
      </c>
      <c r="Q420" s="227" t="s">
        <v>13</v>
      </c>
    </row>
    <row r="421" spans="1:18" ht="63" x14ac:dyDescent="0.25">
      <c r="A421" s="203"/>
      <c r="B421" s="158"/>
      <c r="C421" s="203"/>
      <c r="D421" s="158"/>
      <c r="E421" s="158"/>
      <c r="F421" s="158"/>
      <c r="G421" s="158"/>
      <c r="H421" s="158"/>
      <c r="I421" s="161"/>
      <c r="J421" s="211"/>
      <c r="K421" s="219"/>
      <c r="L421" s="219"/>
      <c r="M421" s="2" t="s">
        <v>682</v>
      </c>
      <c r="N421" s="18"/>
      <c r="O421" s="1"/>
      <c r="P421" s="161"/>
      <c r="Q421" s="228"/>
    </row>
    <row r="422" spans="1:18" ht="126" customHeight="1" x14ac:dyDescent="0.25">
      <c r="A422" s="203"/>
      <c r="B422" s="158"/>
      <c r="C422" s="203"/>
      <c r="D422" s="158"/>
      <c r="E422" s="158"/>
      <c r="F422" s="158"/>
      <c r="G422" s="158"/>
      <c r="H422" s="158"/>
      <c r="I422" s="161"/>
      <c r="J422" s="211"/>
      <c r="K422" s="219"/>
      <c r="L422" s="219"/>
      <c r="M422" s="157" t="s">
        <v>963</v>
      </c>
      <c r="N422" s="34">
        <f>35250</f>
        <v>35250</v>
      </c>
      <c r="O422" s="1" t="s">
        <v>964</v>
      </c>
      <c r="P422" s="161"/>
      <c r="Q422" s="228"/>
    </row>
    <row r="423" spans="1:18" x14ac:dyDescent="0.25">
      <c r="A423" s="203"/>
      <c r="B423" s="158"/>
      <c r="C423" s="203"/>
      <c r="D423" s="158"/>
      <c r="E423" s="158"/>
      <c r="F423" s="158"/>
      <c r="G423" s="158"/>
      <c r="H423" s="158"/>
      <c r="I423" s="161"/>
      <c r="J423" s="211"/>
      <c r="K423" s="219"/>
      <c r="L423" s="219"/>
      <c r="M423" s="158"/>
      <c r="N423" s="51">
        <v>107022.19</v>
      </c>
      <c r="O423" s="35" t="s">
        <v>1363</v>
      </c>
      <c r="P423" s="161"/>
      <c r="Q423" s="228"/>
    </row>
    <row r="424" spans="1:18" x14ac:dyDescent="0.25">
      <c r="A424" s="204"/>
      <c r="B424" s="159"/>
      <c r="C424" s="204"/>
      <c r="D424" s="159"/>
      <c r="E424" s="159"/>
      <c r="F424" s="159"/>
      <c r="G424" s="159"/>
      <c r="H424" s="159"/>
      <c r="I424" s="162"/>
      <c r="J424" s="210"/>
      <c r="K424" s="220"/>
      <c r="L424" s="220"/>
      <c r="M424" s="159"/>
      <c r="N424" s="51">
        <v>281371.40000000002</v>
      </c>
      <c r="O424" s="35" t="s">
        <v>1364</v>
      </c>
      <c r="P424" s="162"/>
      <c r="Q424" s="229"/>
    </row>
    <row r="425" spans="1:18" ht="94.5" x14ac:dyDescent="0.25">
      <c r="A425" s="7">
        <v>15</v>
      </c>
      <c r="B425" s="2" t="s">
        <v>0</v>
      </c>
      <c r="C425" s="7" t="s">
        <v>311</v>
      </c>
      <c r="D425" s="2" t="s">
        <v>305</v>
      </c>
      <c r="E425" s="2" t="s">
        <v>44</v>
      </c>
      <c r="F425" s="7">
        <v>1</v>
      </c>
      <c r="G425" s="2" t="s">
        <v>304</v>
      </c>
      <c r="H425" s="2" t="s">
        <v>313</v>
      </c>
      <c r="I425" s="1">
        <v>6301143.7600999996</v>
      </c>
      <c r="J425" s="6" t="s">
        <v>26</v>
      </c>
      <c r="K425" s="17" t="s">
        <v>303</v>
      </c>
      <c r="L425" s="17" t="s">
        <v>309</v>
      </c>
      <c r="M425" s="32" t="s">
        <v>965</v>
      </c>
      <c r="N425" s="13">
        <v>285600</v>
      </c>
      <c r="O425" s="13" t="s">
        <v>550</v>
      </c>
      <c r="P425" s="13">
        <f>N425</f>
        <v>285600</v>
      </c>
      <c r="Q425" s="7" t="s">
        <v>13</v>
      </c>
    </row>
    <row r="426" spans="1:18" ht="267.75" customHeight="1" x14ac:dyDescent="0.25">
      <c r="A426" s="202">
        <v>16</v>
      </c>
      <c r="B426" s="157" t="s">
        <v>0</v>
      </c>
      <c r="C426" s="202" t="s">
        <v>312</v>
      </c>
      <c r="D426" s="157" t="s">
        <v>308</v>
      </c>
      <c r="E426" s="157" t="s">
        <v>44</v>
      </c>
      <c r="F426" s="202">
        <v>1</v>
      </c>
      <c r="G426" s="157" t="s">
        <v>307</v>
      </c>
      <c r="H426" s="157" t="s">
        <v>314</v>
      </c>
      <c r="I426" s="160">
        <v>62451779.696599998</v>
      </c>
      <c r="J426" s="209" t="s">
        <v>26</v>
      </c>
      <c r="K426" s="207" t="s">
        <v>306</v>
      </c>
      <c r="L426" s="207" t="s">
        <v>310</v>
      </c>
      <c r="M426" s="213" t="s">
        <v>683</v>
      </c>
      <c r="N426" s="13">
        <v>100245.71</v>
      </c>
      <c r="O426" s="13" t="s">
        <v>966</v>
      </c>
      <c r="P426" s="205">
        <f>SUM(N426:N431)</f>
        <v>235650</v>
      </c>
      <c r="Q426" s="202" t="s">
        <v>13</v>
      </c>
      <c r="R426" s="191"/>
    </row>
    <row r="427" spans="1:18" x14ac:dyDescent="0.25">
      <c r="A427" s="203"/>
      <c r="B427" s="158"/>
      <c r="C427" s="203"/>
      <c r="D427" s="158"/>
      <c r="E427" s="158"/>
      <c r="F427" s="203"/>
      <c r="G427" s="158"/>
      <c r="H427" s="158"/>
      <c r="I427" s="161"/>
      <c r="J427" s="211"/>
      <c r="K427" s="225"/>
      <c r="L427" s="225"/>
      <c r="M427" s="222"/>
      <c r="N427" s="7">
        <v>9336.64</v>
      </c>
      <c r="O427" s="7" t="s">
        <v>967</v>
      </c>
      <c r="P427" s="212"/>
      <c r="Q427" s="203"/>
      <c r="R427" s="191"/>
    </row>
    <row r="428" spans="1:18" x14ac:dyDescent="0.25">
      <c r="A428" s="203"/>
      <c r="B428" s="158"/>
      <c r="C428" s="203"/>
      <c r="D428" s="158"/>
      <c r="E428" s="158"/>
      <c r="F428" s="203"/>
      <c r="G428" s="158"/>
      <c r="H428" s="158"/>
      <c r="I428" s="161"/>
      <c r="J428" s="211"/>
      <c r="K428" s="225"/>
      <c r="L428" s="225"/>
      <c r="M428" s="222"/>
      <c r="N428" s="13">
        <v>9336.61</v>
      </c>
      <c r="O428" s="13" t="s">
        <v>968</v>
      </c>
      <c r="P428" s="212"/>
      <c r="Q428" s="203"/>
    </row>
    <row r="429" spans="1:18" x14ac:dyDescent="0.25">
      <c r="A429" s="203"/>
      <c r="B429" s="158"/>
      <c r="C429" s="203"/>
      <c r="D429" s="158"/>
      <c r="E429" s="158"/>
      <c r="F429" s="203"/>
      <c r="G429" s="158"/>
      <c r="H429" s="158"/>
      <c r="I429" s="161"/>
      <c r="J429" s="211"/>
      <c r="K429" s="225"/>
      <c r="L429" s="225"/>
      <c r="M429" s="222"/>
      <c r="N429" s="39">
        <v>107566.21</v>
      </c>
      <c r="O429" s="39" t="s">
        <v>1366</v>
      </c>
      <c r="P429" s="212"/>
      <c r="Q429" s="203"/>
    </row>
    <row r="430" spans="1:18" x14ac:dyDescent="0.25">
      <c r="A430" s="203"/>
      <c r="B430" s="158"/>
      <c r="C430" s="203"/>
      <c r="D430" s="158"/>
      <c r="E430" s="158"/>
      <c r="F430" s="203"/>
      <c r="G430" s="158"/>
      <c r="H430" s="158"/>
      <c r="I430" s="161"/>
      <c r="J430" s="211"/>
      <c r="K430" s="225"/>
      <c r="L430" s="225"/>
      <c r="M430" s="214"/>
      <c r="N430" s="39">
        <v>9164.83</v>
      </c>
      <c r="O430" s="39" t="s">
        <v>1366</v>
      </c>
      <c r="P430" s="212"/>
      <c r="Q430" s="203"/>
    </row>
    <row r="431" spans="1:18" ht="78.75" x14ac:dyDescent="0.25">
      <c r="A431" s="204"/>
      <c r="B431" s="159"/>
      <c r="C431" s="204"/>
      <c r="D431" s="159"/>
      <c r="E431" s="159"/>
      <c r="F431" s="204"/>
      <c r="G431" s="159"/>
      <c r="H431" s="159"/>
      <c r="I431" s="162"/>
      <c r="J431" s="210"/>
      <c r="K431" s="208"/>
      <c r="L431" s="208"/>
      <c r="M431" s="48" t="s">
        <v>1365</v>
      </c>
      <c r="N431" s="13"/>
      <c r="O431" s="13"/>
      <c r="P431" s="206"/>
      <c r="Q431" s="204"/>
    </row>
    <row r="432" spans="1:18" ht="63" x14ac:dyDescent="0.25">
      <c r="A432" s="139">
        <v>17</v>
      </c>
      <c r="B432" s="138" t="s">
        <v>0</v>
      </c>
      <c r="C432" s="138" t="s">
        <v>362</v>
      </c>
      <c r="D432" s="138" t="s">
        <v>361</v>
      </c>
      <c r="E432" s="138" t="s">
        <v>24</v>
      </c>
      <c r="F432" s="139">
        <v>1</v>
      </c>
      <c r="G432" s="138" t="s">
        <v>360</v>
      </c>
      <c r="H432" s="138" t="s">
        <v>15</v>
      </c>
      <c r="I432" s="136">
        <v>518424.69</v>
      </c>
      <c r="J432" s="195" t="s">
        <v>26</v>
      </c>
      <c r="K432" s="138" t="s">
        <v>363</v>
      </c>
      <c r="L432" s="138" t="s">
        <v>407</v>
      </c>
      <c r="M432" s="32" t="s">
        <v>969</v>
      </c>
      <c r="N432" s="13"/>
      <c r="O432" s="13"/>
      <c r="P432" s="156">
        <f>SUM(N432:N433)</f>
        <v>527137.71</v>
      </c>
      <c r="Q432" s="139" t="s">
        <v>14</v>
      </c>
    </row>
    <row r="433" spans="1:18" ht="63" x14ac:dyDescent="0.25">
      <c r="A433" s="139"/>
      <c r="B433" s="138"/>
      <c r="C433" s="138"/>
      <c r="D433" s="138"/>
      <c r="E433" s="138"/>
      <c r="F433" s="139"/>
      <c r="G433" s="138"/>
      <c r="H433" s="138"/>
      <c r="I433" s="136"/>
      <c r="J433" s="195"/>
      <c r="K433" s="138"/>
      <c r="L433" s="138"/>
      <c r="M433" s="32" t="s">
        <v>970</v>
      </c>
      <c r="N433" s="39">
        <v>527137.71</v>
      </c>
      <c r="O433" s="39" t="s">
        <v>1367</v>
      </c>
      <c r="P433" s="156"/>
      <c r="Q433" s="139"/>
    </row>
    <row r="434" spans="1:18" ht="63" customHeight="1" x14ac:dyDescent="0.25">
      <c r="A434" s="139">
        <v>18</v>
      </c>
      <c r="B434" s="138" t="s">
        <v>0</v>
      </c>
      <c r="C434" s="138" t="s">
        <v>520</v>
      </c>
      <c r="D434" s="138" t="s">
        <v>519</v>
      </c>
      <c r="E434" s="138" t="s">
        <v>25</v>
      </c>
      <c r="F434" s="139">
        <v>3</v>
      </c>
      <c r="G434" s="138" t="s">
        <v>518</v>
      </c>
      <c r="H434" s="138" t="s">
        <v>15</v>
      </c>
      <c r="I434" s="136">
        <v>565250</v>
      </c>
      <c r="J434" s="195" t="s">
        <v>26</v>
      </c>
      <c r="K434" s="138" t="s">
        <v>517</v>
      </c>
      <c r="L434" s="200" t="s">
        <v>521</v>
      </c>
      <c r="M434" s="193" t="s">
        <v>684</v>
      </c>
      <c r="N434" s="13">
        <v>96470.37</v>
      </c>
      <c r="O434" s="32" t="s">
        <v>971</v>
      </c>
      <c r="P434" s="156">
        <f>SUM(N434:N435)</f>
        <v>123470.37</v>
      </c>
      <c r="Q434" s="139" t="s">
        <v>13</v>
      </c>
      <c r="R434" s="191"/>
    </row>
    <row r="435" spans="1:18" x14ac:dyDescent="0.25">
      <c r="A435" s="139"/>
      <c r="B435" s="138"/>
      <c r="C435" s="138"/>
      <c r="D435" s="138"/>
      <c r="E435" s="138"/>
      <c r="F435" s="139"/>
      <c r="G435" s="138"/>
      <c r="H435" s="138"/>
      <c r="I435" s="136"/>
      <c r="J435" s="195"/>
      <c r="K435" s="138"/>
      <c r="L435" s="200"/>
      <c r="M435" s="193"/>
      <c r="N435" s="13">
        <v>27000</v>
      </c>
      <c r="O435" s="13" t="s">
        <v>972</v>
      </c>
      <c r="P435" s="156"/>
      <c r="Q435" s="139"/>
      <c r="R435" s="191"/>
    </row>
    <row r="436" spans="1:18" ht="126" x14ac:dyDescent="0.25">
      <c r="A436" s="7">
        <v>19</v>
      </c>
      <c r="B436" s="2" t="s">
        <v>973</v>
      </c>
      <c r="C436" s="2" t="s">
        <v>987</v>
      </c>
      <c r="D436" s="2" t="s">
        <v>976</v>
      </c>
      <c r="E436" s="2" t="s">
        <v>44</v>
      </c>
      <c r="F436" s="7">
        <v>3</v>
      </c>
      <c r="G436" s="2" t="s">
        <v>975</v>
      </c>
      <c r="H436" s="2" t="s">
        <v>992</v>
      </c>
      <c r="I436" s="1">
        <v>62082547.990000002</v>
      </c>
      <c r="J436" s="6" t="s">
        <v>26</v>
      </c>
      <c r="K436" s="2" t="s">
        <v>974</v>
      </c>
      <c r="L436" s="17" t="s">
        <v>984</v>
      </c>
      <c r="M436" s="32"/>
      <c r="N436" s="13"/>
      <c r="O436" s="13"/>
      <c r="P436" s="13">
        <f>N436</f>
        <v>0</v>
      </c>
      <c r="Q436" s="7" t="s">
        <v>13</v>
      </c>
    </row>
    <row r="437" spans="1:18" ht="31.5" x14ac:dyDescent="0.25">
      <c r="A437" s="7">
        <v>20</v>
      </c>
      <c r="B437" s="2" t="s">
        <v>0</v>
      </c>
      <c r="C437" s="2" t="s">
        <v>988</v>
      </c>
      <c r="D437" s="2" t="s">
        <v>978</v>
      </c>
      <c r="E437" s="2" t="s">
        <v>24</v>
      </c>
      <c r="F437" s="7">
        <v>1</v>
      </c>
      <c r="G437" s="2" t="s">
        <v>977</v>
      </c>
      <c r="H437" s="2" t="s">
        <v>15</v>
      </c>
      <c r="I437" s="1">
        <v>995031.48</v>
      </c>
      <c r="J437" s="6" t="s">
        <v>26</v>
      </c>
      <c r="K437" s="2" t="s">
        <v>685</v>
      </c>
      <c r="L437" s="17" t="s">
        <v>985</v>
      </c>
      <c r="M437" s="32"/>
      <c r="N437" s="13"/>
      <c r="O437" s="13"/>
      <c r="P437" s="13">
        <f t="shared" ref="P437:P441" si="3">N437</f>
        <v>0</v>
      </c>
      <c r="Q437" s="7" t="s">
        <v>13</v>
      </c>
    </row>
    <row r="438" spans="1:18" ht="110.25" x14ac:dyDescent="0.25">
      <c r="A438" s="202">
        <v>21</v>
      </c>
      <c r="B438" s="157" t="s">
        <v>0</v>
      </c>
      <c r="C438" s="157" t="s">
        <v>989</v>
      </c>
      <c r="D438" s="157" t="s">
        <v>980</v>
      </c>
      <c r="E438" s="157" t="s">
        <v>44</v>
      </c>
      <c r="F438" s="202">
        <v>3</v>
      </c>
      <c r="G438" s="157" t="s">
        <v>979</v>
      </c>
      <c r="H438" s="157" t="s">
        <v>15</v>
      </c>
      <c r="I438" s="160">
        <v>1572998.79</v>
      </c>
      <c r="J438" s="209" t="s">
        <v>26</v>
      </c>
      <c r="K438" s="157" t="s">
        <v>986</v>
      </c>
      <c r="L438" s="207" t="s">
        <v>237</v>
      </c>
      <c r="M438" s="2" t="s">
        <v>991</v>
      </c>
      <c r="N438" s="13"/>
      <c r="O438" s="13"/>
      <c r="P438" s="205">
        <f>SUM(N438:N439)</f>
        <v>0</v>
      </c>
      <c r="Q438" s="202" t="s">
        <v>13</v>
      </c>
    </row>
    <row r="439" spans="1:18" ht="78.75" x14ac:dyDescent="0.25">
      <c r="A439" s="204"/>
      <c r="B439" s="159"/>
      <c r="C439" s="159"/>
      <c r="D439" s="159"/>
      <c r="E439" s="159"/>
      <c r="F439" s="204"/>
      <c r="G439" s="159"/>
      <c r="H439" s="159"/>
      <c r="I439" s="162"/>
      <c r="J439" s="210"/>
      <c r="K439" s="159"/>
      <c r="L439" s="208"/>
      <c r="M439" s="36" t="s">
        <v>1368</v>
      </c>
      <c r="N439" s="13"/>
      <c r="O439" s="13"/>
      <c r="P439" s="206"/>
      <c r="Q439" s="204"/>
    </row>
    <row r="440" spans="1:18" ht="31.5" x14ac:dyDescent="0.25">
      <c r="A440" s="7">
        <v>22</v>
      </c>
      <c r="B440" s="2" t="s">
        <v>0</v>
      </c>
      <c r="C440" s="2" t="s">
        <v>990</v>
      </c>
      <c r="D440" s="2" t="s">
        <v>983</v>
      </c>
      <c r="E440" s="2" t="s">
        <v>24</v>
      </c>
      <c r="F440" s="7">
        <v>1</v>
      </c>
      <c r="G440" s="2" t="s">
        <v>982</v>
      </c>
      <c r="H440" s="2" t="s">
        <v>15</v>
      </c>
      <c r="I440" s="1">
        <v>49951.22</v>
      </c>
      <c r="J440" s="6" t="s">
        <v>26</v>
      </c>
      <c r="K440" s="2" t="s">
        <v>981</v>
      </c>
      <c r="L440" s="17" t="s">
        <v>237</v>
      </c>
      <c r="M440" s="32"/>
      <c r="N440" s="13"/>
      <c r="O440" s="13"/>
      <c r="P440" s="13">
        <f t="shared" si="3"/>
        <v>0</v>
      </c>
      <c r="Q440" s="7" t="s">
        <v>13</v>
      </c>
    </row>
    <row r="441" spans="1:18" ht="78.75" x14ac:dyDescent="0.25">
      <c r="A441" s="7">
        <v>23</v>
      </c>
      <c r="B441" s="2" t="s">
        <v>0</v>
      </c>
      <c r="C441" s="2" t="s">
        <v>1256</v>
      </c>
      <c r="D441" s="2" t="s">
        <v>1255</v>
      </c>
      <c r="E441" s="2" t="s">
        <v>24</v>
      </c>
      <c r="F441" s="7">
        <v>1</v>
      </c>
      <c r="G441" s="2" t="s">
        <v>360</v>
      </c>
      <c r="H441" s="1" t="s">
        <v>15</v>
      </c>
      <c r="I441" s="1">
        <v>135780.51</v>
      </c>
      <c r="J441" s="6" t="s">
        <v>26</v>
      </c>
      <c r="K441" s="17" t="s">
        <v>1254</v>
      </c>
      <c r="L441" s="32" t="s">
        <v>1257</v>
      </c>
      <c r="M441" s="13"/>
      <c r="N441" s="13"/>
      <c r="O441" s="13"/>
      <c r="P441" s="13">
        <f t="shared" si="3"/>
        <v>0</v>
      </c>
      <c r="Q441" s="7" t="s">
        <v>13</v>
      </c>
    </row>
    <row r="442" spans="1:18" x14ac:dyDescent="0.25">
      <c r="A442" s="7"/>
      <c r="B442" s="2"/>
      <c r="C442" s="2"/>
      <c r="D442" s="2"/>
      <c r="E442" s="2"/>
      <c r="F442" s="7"/>
      <c r="G442" s="2"/>
      <c r="H442" s="2"/>
      <c r="I442" s="1"/>
      <c r="J442" s="6"/>
      <c r="K442" s="17"/>
      <c r="L442" s="17"/>
      <c r="M442" s="14"/>
      <c r="N442" s="13"/>
      <c r="O442" s="13"/>
      <c r="P442" s="13"/>
      <c r="Q442" s="7"/>
    </row>
    <row r="443" spans="1:18" x14ac:dyDescent="0.25">
      <c r="A443" s="224" t="s">
        <v>56</v>
      </c>
      <c r="B443" s="224"/>
      <c r="C443" s="224"/>
      <c r="D443" s="224"/>
      <c r="E443" s="224"/>
      <c r="F443" s="224"/>
      <c r="G443" s="224"/>
      <c r="H443" s="224"/>
      <c r="I443" s="224"/>
      <c r="J443" s="224"/>
      <c r="K443" s="224"/>
      <c r="L443" s="224"/>
      <c r="M443" s="224"/>
      <c r="N443" s="224"/>
      <c r="O443" s="224"/>
      <c r="P443" s="224"/>
      <c r="Q443" s="224"/>
    </row>
    <row r="444" spans="1:18" x14ac:dyDescent="0.25">
      <c r="A444" s="7"/>
      <c r="B444" s="2"/>
      <c r="C444" s="2"/>
      <c r="D444" s="2"/>
      <c r="E444" s="2"/>
      <c r="F444" s="2"/>
      <c r="G444" s="2"/>
      <c r="H444" s="13"/>
      <c r="I444" s="4"/>
      <c r="J444" s="1"/>
      <c r="K444" s="26"/>
      <c r="L444" s="26"/>
      <c r="M444" s="14"/>
      <c r="N444" s="13"/>
      <c r="O444" s="13"/>
      <c r="P444" s="13"/>
      <c r="Q444" s="7"/>
    </row>
    <row r="445" spans="1:18" ht="63" x14ac:dyDescent="0.25">
      <c r="A445" s="7">
        <v>1</v>
      </c>
      <c r="B445" s="2" t="s">
        <v>2</v>
      </c>
      <c r="C445" s="2" t="s">
        <v>274</v>
      </c>
      <c r="D445" s="2" t="s">
        <v>270</v>
      </c>
      <c r="E445" s="2" t="s">
        <v>44</v>
      </c>
      <c r="F445" s="2">
        <v>2</v>
      </c>
      <c r="G445" s="2" t="s">
        <v>269</v>
      </c>
      <c r="H445" s="2" t="s">
        <v>15</v>
      </c>
      <c r="I445" s="13">
        <v>48135.023999999998</v>
      </c>
      <c r="J445" s="2" t="s">
        <v>26</v>
      </c>
      <c r="K445" s="16" t="s">
        <v>268</v>
      </c>
      <c r="L445" s="16" t="s">
        <v>275</v>
      </c>
      <c r="M445" s="14" t="s">
        <v>686</v>
      </c>
      <c r="N445" s="1" t="s">
        <v>15</v>
      </c>
      <c r="O445" s="1" t="s">
        <v>15</v>
      </c>
      <c r="P445" s="13" t="s">
        <v>15</v>
      </c>
      <c r="Q445" s="7" t="s">
        <v>13</v>
      </c>
    </row>
    <row r="446" spans="1:18" ht="31.5" x14ac:dyDescent="0.25">
      <c r="A446" s="7">
        <v>2</v>
      </c>
      <c r="B446" s="2" t="s">
        <v>43</v>
      </c>
      <c r="C446" s="2" t="s">
        <v>277</v>
      </c>
      <c r="D446" s="2" t="s">
        <v>272</v>
      </c>
      <c r="E446" s="2" t="s">
        <v>15</v>
      </c>
      <c r="F446" s="2" t="s">
        <v>15</v>
      </c>
      <c r="G446" s="2" t="s">
        <v>269</v>
      </c>
      <c r="H446" s="2" t="s">
        <v>15</v>
      </c>
      <c r="I446" s="13">
        <v>4143.6899999999996</v>
      </c>
      <c r="J446" s="2" t="s">
        <v>26</v>
      </c>
      <c r="K446" s="16" t="s">
        <v>271</v>
      </c>
      <c r="L446" s="16" t="s">
        <v>122</v>
      </c>
      <c r="M446" s="14" t="s">
        <v>15</v>
      </c>
      <c r="N446" s="1">
        <v>4143.7</v>
      </c>
      <c r="O446" s="1" t="s">
        <v>276</v>
      </c>
      <c r="P446" s="13">
        <f t="shared" ref="P446:P447" si="4">N446</f>
        <v>4143.7</v>
      </c>
      <c r="Q446" s="7" t="s">
        <v>14</v>
      </c>
    </row>
    <row r="447" spans="1:18" ht="31.5" x14ac:dyDescent="0.25">
      <c r="A447" s="7">
        <v>3</v>
      </c>
      <c r="B447" s="2" t="s">
        <v>43</v>
      </c>
      <c r="C447" s="2" t="s">
        <v>278</v>
      </c>
      <c r="D447" s="2" t="s">
        <v>273</v>
      </c>
      <c r="E447" s="2" t="s">
        <v>15</v>
      </c>
      <c r="F447" s="2" t="s">
        <v>15</v>
      </c>
      <c r="G447" s="2" t="s">
        <v>269</v>
      </c>
      <c r="H447" s="2" t="s">
        <v>15</v>
      </c>
      <c r="I447" s="13">
        <v>5260.0379999999996</v>
      </c>
      <c r="J447" s="2" t="s">
        <v>26</v>
      </c>
      <c r="K447" s="16" t="s">
        <v>267</v>
      </c>
      <c r="L447" s="16" t="s">
        <v>279</v>
      </c>
      <c r="M447" s="14" t="s">
        <v>15</v>
      </c>
      <c r="N447" s="1">
        <v>5260.04</v>
      </c>
      <c r="O447" s="1" t="s">
        <v>280</v>
      </c>
      <c r="P447" s="13">
        <f t="shared" si="4"/>
        <v>5260.04</v>
      </c>
      <c r="Q447" s="7" t="s">
        <v>14</v>
      </c>
    </row>
    <row r="448" spans="1:18" ht="31.5" customHeight="1" x14ac:dyDescent="0.25">
      <c r="A448" s="139">
        <v>4</v>
      </c>
      <c r="B448" s="138" t="s">
        <v>43</v>
      </c>
      <c r="C448" s="138" t="s">
        <v>372</v>
      </c>
      <c r="D448" s="138" t="s">
        <v>373</v>
      </c>
      <c r="E448" s="138" t="s">
        <v>15</v>
      </c>
      <c r="F448" s="139" t="s">
        <v>15</v>
      </c>
      <c r="G448" s="138" t="s">
        <v>269</v>
      </c>
      <c r="H448" s="138" t="s">
        <v>15</v>
      </c>
      <c r="I448" s="156">
        <v>10898.5</v>
      </c>
      <c r="J448" s="138" t="s">
        <v>26</v>
      </c>
      <c r="K448" s="156" t="s">
        <v>371</v>
      </c>
      <c r="L448" s="194" t="s">
        <v>232</v>
      </c>
      <c r="M448" s="190" t="s">
        <v>15</v>
      </c>
      <c r="N448" s="13">
        <v>5449.25</v>
      </c>
      <c r="O448" s="1" t="s">
        <v>388</v>
      </c>
      <c r="P448" s="156">
        <f>SUM(N448:N449)</f>
        <v>10898.5</v>
      </c>
      <c r="Q448" s="139" t="s">
        <v>14</v>
      </c>
    </row>
    <row r="449" spans="1:18" ht="31.5" customHeight="1" x14ac:dyDescent="0.25">
      <c r="A449" s="139"/>
      <c r="B449" s="138"/>
      <c r="C449" s="138"/>
      <c r="D449" s="138"/>
      <c r="E449" s="138"/>
      <c r="F449" s="139"/>
      <c r="G449" s="138"/>
      <c r="H449" s="138"/>
      <c r="I449" s="156"/>
      <c r="J449" s="138"/>
      <c r="K449" s="156"/>
      <c r="L449" s="194"/>
      <c r="M449" s="190"/>
      <c r="N449" s="13">
        <v>5449.25</v>
      </c>
      <c r="O449" s="1" t="s">
        <v>390</v>
      </c>
      <c r="P449" s="156"/>
      <c r="Q449" s="139"/>
    </row>
    <row r="450" spans="1:18" ht="31.5" customHeight="1" x14ac:dyDescent="0.25">
      <c r="A450" s="7">
        <v>5</v>
      </c>
      <c r="B450" s="2" t="s">
        <v>43</v>
      </c>
      <c r="C450" s="2" t="s">
        <v>687</v>
      </c>
      <c r="D450" s="2" t="s">
        <v>688</v>
      </c>
      <c r="E450" s="2" t="s">
        <v>15</v>
      </c>
      <c r="F450" s="7" t="s">
        <v>15</v>
      </c>
      <c r="G450" s="2" t="s">
        <v>269</v>
      </c>
      <c r="H450" s="2" t="s">
        <v>15</v>
      </c>
      <c r="I450" s="13">
        <v>7681.9259999999995</v>
      </c>
      <c r="J450" s="2" t="s">
        <v>26</v>
      </c>
      <c r="K450" s="13" t="s">
        <v>487</v>
      </c>
      <c r="L450" s="16" t="s">
        <v>530</v>
      </c>
      <c r="M450" s="14" t="s">
        <v>15</v>
      </c>
      <c r="N450" s="13">
        <v>7681.93</v>
      </c>
      <c r="O450" s="1" t="s">
        <v>689</v>
      </c>
      <c r="P450" s="13">
        <f>N450</f>
        <v>7681.93</v>
      </c>
      <c r="Q450" s="7" t="s">
        <v>14</v>
      </c>
    </row>
    <row r="451" spans="1:18" ht="31.5" customHeight="1" x14ac:dyDescent="0.25">
      <c r="A451" s="7">
        <v>6</v>
      </c>
      <c r="B451" s="2" t="s">
        <v>43</v>
      </c>
      <c r="C451" s="2" t="s">
        <v>994</v>
      </c>
      <c r="D451" s="2" t="s">
        <v>995</v>
      </c>
      <c r="E451" s="2" t="s">
        <v>15</v>
      </c>
      <c r="F451" s="7" t="s">
        <v>15</v>
      </c>
      <c r="G451" s="2" t="s">
        <v>269</v>
      </c>
      <c r="H451" s="2" t="s">
        <v>15</v>
      </c>
      <c r="I451" s="13">
        <v>7811.03</v>
      </c>
      <c r="J451" s="2" t="s">
        <v>26</v>
      </c>
      <c r="K451" s="13" t="s">
        <v>996</v>
      </c>
      <c r="L451" s="16" t="s">
        <v>997</v>
      </c>
      <c r="M451" s="14" t="s">
        <v>15</v>
      </c>
      <c r="N451" s="39">
        <v>7811.03</v>
      </c>
      <c r="O451" s="35" t="s">
        <v>1369</v>
      </c>
      <c r="P451" s="13">
        <f>N451</f>
        <v>7811.03</v>
      </c>
      <c r="Q451" s="7" t="s">
        <v>14</v>
      </c>
    </row>
    <row r="452" spans="1:18" ht="78.75" customHeight="1" x14ac:dyDescent="0.25">
      <c r="A452" s="139">
        <v>7</v>
      </c>
      <c r="B452" s="138" t="s">
        <v>0</v>
      </c>
      <c r="C452" s="138" t="s">
        <v>528</v>
      </c>
      <c r="D452" s="138" t="s">
        <v>527</v>
      </c>
      <c r="E452" s="138" t="s">
        <v>25</v>
      </c>
      <c r="F452" s="138">
        <v>1</v>
      </c>
      <c r="G452" s="138" t="s">
        <v>526</v>
      </c>
      <c r="H452" s="139" t="s">
        <v>15</v>
      </c>
      <c r="I452" s="136">
        <v>867510</v>
      </c>
      <c r="J452" s="138" t="s">
        <v>26</v>
      </c>
      <c r="K452" s="156" t="s">
        <v>531</v>
      </c>
      <c r="L452" s="190" t="s">
        <v>532</v>
      </c>
      <c r="M452" s="136" t="s">
        <v>998</v>
      </c>
      <c r="N452" s="34">
        <v>100000</v>
      </c>
      <c r="O452" s="13" t="s">
        <v>999</v>
      </c>
      <c r="P452" s="156">
        <f>SUM(N452:N454)</f>
        <v>882090</v>
      </c>
      <c r="Q452" s="139" t="s">
        <v>14</v>
      </c>
      <c r="R452" s="191"/>
    </row>
    <row r="453" spans="1:18" x14ac:dyDescent="0.25">
      <c r="A453" s="139"/>
      <c r="B453" s="138"/>
      <c r="C453" s="138"/>
      <c r="D453" s="138"/>
      <c r="E453" s="138"/>
      <c r="F453" s="138"/>
      <c r="G453" s="138"/>
      <c r="H453" s="139"/>
      <c r="I453" s="136"/>
      <c r="J453" s="138"/>
      <c r="K453" s="156"/>
      <c r="L453" s="190"/>
      <c r="M453" s="136"/>
      <c r="N453" s="1">
        <v>28146.84</v>
      </c>
      <c r="O453" s="13" t="s">
        <v>1000</v>
      </c>
      <c r="P453" s="156"/>
      <c r="Q453" s="139"/>
      <c r="R453" s="191"/>
    </row>
    <row r="454" spans="1:18" x14ac:dyDescent="0.25">
      <c r="A454" s="139"/>
      <c r="B454" s="138"/>
      <c r="C454" s="138"/>
      <c r="D454" s="138"/>
      <c r="E454" s="138"/>
      <c r="F454" s="138"/>
      <c r="G454" s="138"/>
      <c r="H454" s="139"/>
      <c r="I454" s="136"/>
      <c r="J454" s="138"/>
      <c r="K454" s="156"/>
      <c r="L454" s="190"/>
      <c r="M454" s="136"/>
      <c r="N454" s="35">
        <v>753943.16</v>
      </c>
      <c r="O454" s="39" t="s">
        <v>1370</v>
      </c>
      <c r="P454" s="156"/>
      <c r="Q454" s="139"/>
    </row>
    <row r="455" spans="1:18" ht="267.75" customHeight="1" x14ac:dyDescent="0.25">
      <c r="A455" s="139">
        <v>8</v>
      </c>
      <c r="B455" s="138" t="s">
        <v>0</v>
      </c>
      <c r="C455" s="139" t="s">
        <v>771</v>
      </c>
      <c r="D455" s="138" t="s">
        <v>691</v>
      </c>
      <c r="E455" s="138" t="s">
        <v>24</v>
      </c>
      <c r="F455" s="138">
        <v>1</v>
      </c>
      <c r="G455" s="138" t="s">
        <v>333</v>
      </c>
      <c r="H455" s="139" t="s">
        <v>15</v>
      </c>
      <c r="I455" s="156">
        <v>33427.839999999997</v>
      </c>
      <c r="J455" s="138" t="s">
        <v>26</v>
      </c>
      <c r="K455" s="136" t="s">
        <v>690</v>
      </c>
      <c r="L455" s="190" t="s">
        <v>237</v>
      </c>
      <c r="M455" s="138" t="s">
        <v>1001</v>
      </c>
      <c r="N455" s="1">
        <v>7416.45</v>
      </c>
      <c r="O455" s="13" t="s">
        <v>1002</v>
      </c>
      <c r="P455" s="156">
        <f>SUM(N455:N457)</f>
        <v>33865.020000000004</v>
      </c>
      <c r="Q455" s="139" t="s">
        <v>14</v>
      </c>
    </row>
    <row r="456" spans="1:18" x14ac:dyDescent="0.25">
      <c r="A456" s="139"/>
      <c r="B456" s="138"/>
      <c r="C456" s="139"/>
      <c r="D456" s="138"/>
      <c r="E456" s="138"/>
      <c r="F456" s="138"/>
      <c r="G456" s="138"/>
      <c r="H456" s="139"/>
      <c r="I456" s="156"/>
      <c r="J456" s="138"/>
      <c r="K456" s="136"/>
      <c r="L456" s="190"/>
      <c r="M456" s="138"/>
      <c r="N456" s="1">
        <v>9811.07</v>
      </c>
      <c r="O456" s="13" t="s">
        <v>1003</v>
      </c>
      <c r="P456" s="156"/>
      <c r="Q456" s="139"/>
    </row>
    <row r="457" spans="1:18" x14ac:dyDescent="0.25">
      <c r="A457" s="139"/>
      <c r="B457" s="138"/>
      <c r="C457" s="139"/>
      <c r="D457" s="138"/>
      <c r="E457" s="138"/>
      <c r="F457" s="138"/>
      <c r="G457" s="138"/>
      <c r="H457" s="139"/>
      <c r="I457" s="156"/>
      <c r="J457" s="138"/>
      <c r="K457" s="136"/>
      <c r="L457" s="190"/>
      <c r="M457" s="138"/>
      <c r="N457" s="35">
        <v>16637.5</v>
      </c>
      <c r="O457" s="39" t="s">
        <v>1371</v>
      </c>
      <c r="P457" s="156"/>
      <c r="Q457" s="139"/>
    </row>
    <row r="458" spans="1:18" ht="409.5" x14ac:dyDescent="0.25">
      <c r="A458" s="7">
        <v>9</v>
      </c>
      <c r="B458" s="2" t="s">
        <v>2</v>
      </c>
      <c r="C458" s="7" t="s">
        <v>772</v>
      </c>
      <c r="D458" s="2" t="s">
        <v>692</v>
      </c>
      <c r="E458" s="2" t="s">
        <v>44</v>
      </c>
      <c r="F458" s="2" t="s">
        <v>809</v>
      </c>
      <c r="G458" s="2" t="s">
        <v>62</v>
      </c>
      <c r="H458" s="7" t="s">
        <v>15</v>
      </c>
      <c r="I458" s="13">
        <v>177986.6</v>
      </c>
      <c r="J458" s="2" t="s">
        <v>26</v>
      </c>
      <c r="K458" s="1" t="s">
        <v>142</v>
      </c>
      <c r="L458" s="14" t="s">
        <v>766</v>
      </c>
      <c r="M458" s="1" t="s">
        <v>15</v>
      </c>
      <c r="N458" s="1"/>
      <c r="O458" s="13"/>
      <c r="P458" s="13">
        <f t="shared" ref="P458:P546" si="5">N458</f>
        <v>0</v>
      </c>
      <c r="Q458" s="7" t="s">
        <v>13</v>
      </c>
    </row>
    <row r="459" spans="1:18" ht="141.75" customHeight="1" x14ac:dyDescent="0.25">
      <c r="A459" s="139">
        <v>10</v>
      </c>
      <c r="B459" s="138" t="s">
        <v>43</v>
      </c>
      <c r="C459" s="138" t="s">
        <v>1004</v>
      </c>
      <c r="D459" s="138" t="s">
        <v>1006</v>
      </c>
      <c r="E459" s="139" t="s">
        <v>15</v>
      </c>
      <c r="F459" s="138" t="s">
        <v>15</v>
      </c>
      <c r="G459" s="138" t="s">
        <v>62</v>
      </c>
      <c r="H459" s="139" t="s">
        <v>15</v>
      </c>
      <c r="I459" s="156">
        <v>24655.5</v>
      </c>
      <c r="J459" s="138" t="s">
        <v>26</v>
      </c>
      <c r="K459" s="139" t="s">
        <v>1005</v>
      </c>
      <c r="L459" s="190" t="s">
        <v>1007</v>
      </c>
      <c r="M459" s="136"/>
      <c r="N459" s="34">
        <v>3802.14</v>
      </c>
      <c r="O459" s="13" t="s">
        <v>1008</v>
      </c>
      <c r="P459" s="156">
        <f>SUM(N459:N460)</f>
        <v>24617.26</v>
      </c>
      <c r="Q459" s="139" t="s">
        <v>14</v>
      </c>
      <c r="R459" s="191"/>
    </row>
    <row r="460" spans="1:18" x14ac:dyDescent="0.25">
      <c r="A460" s="139"/>
      <c r="B460" s="138"/>
      <c r="C460" s="138"/>
      <c r="D460" s="138"/>
      <c r="E460" s="139"/>
      <c r="F460" s="138"/>
      <c r="G460" s="138"/>
      <c r="H460" s="139"/>
      <c r="I460" s="156"/>
      <c r="J460" s="138"/>
      <c r="K460" s="139"/>
      <c r="L460" s="190"/>
      <c r="M460" s="136"/>
      <c r="N460" s="1">
        <v>20815.12</v>
      </c>
      <c r="O460" s="13" t="s">
        <v>1009</v>
      </c>
      <c r="P460" s="156"/>
      <c r="Q460" s="139"/>
      <c r="R460" s="191"/>
    </row>
    <row r="461" spans="1:18" ht="157.5" x14ac:dyDescent="0.25">
      <c r="A461" s="7">
        <v>11</v>
      </c>
      <c r="B461" s="2" t="s">
        <v>2</v>
      </c>
      <c r="C461" s="7" t="s">
        <v>773</v>
      </c>
      <c r="D461" s="2" t="s">
        <v>694</v>
      </c>
      <c r="E461" s="2" t="s">
        <v>44</v>
      </c>
      <c r="F461" s="2">
        <v>7</v>
      </c>
      <c r="G461" s="2" t="s">
        <v>693</v>
      </c>
      <c r="H461" s="7" t="s">
        <v>15</v>
      </c>
      <c r="I461" s="13">
        <v>186854.25</v>
      </c>
      <c r="J461" s="2" t="s">
        <v>26</v>
      </c>
      <c r="K461" s="1" t="s">
        <v>142</v>
      </c>
      <c r="L461" s="14" t="s">
        <v>766</v>
      </c>
      <c r="M461" s="1" t="s">
        <v>15</v>
      </c>
      <c r="N461" s="1"/>
      <c r="O461" s="13"/>
      <c r="P461" s="13">
        <f t="shared" si="5"/>
        <v>0</v>
      </c>
      <c r="Q461" s="7" t="s">
        <v>13</v>
      </c>
    </row>
    <row r="462" spans="1:18" ht="157.5" x14ac:dyDescent="0.25">
      <c r="A462" s="7">
        <v>12</v>
      </c>
      <c r="B462" s="2" t="s">
        <v>43</v>
      </c>
      <c r="C462" s="2" t="s">
        <v>1010</v>
      </c>
      <c r="D462" s="2" t="s">
        <v>1011</v>
      </c>
      <c r="E462" s="7" t="s">
        <v>15</v>
      </c>
      <c r="F462" s="7" t="s">
        <v>15</v>
      </c>
      <c r="G462" s="2" t="s">
        <v>693</v>
      </c>
      <c r="H462" s="7" t="s">
        <v>15</v>
      </c>
      <c r="I462" s="13">
        <v>27671.49</v>
      </c>
      <c r="J462" s="2" t="s">
        <v>26</v>
      </c>
      <c r="K462" s="7" t="s">
        <v>1005</v>
      </c>
      <c r="L462" s="14" t="s">
        <v>1007</v>
      </c>
      <c r="M462" s="1" t="s">
        <v>15</v>
      </c>
      <c r="N462" s="1">
        <v>27671.49</v>
      </c>
      <c r="O462" s="13" t="s">
        <v>1012</v>
      </c>
      <c r="P462" s="13">
        <f>N462</f>
        <v>27671.49</v>
      </c>
      <c r="Q462" s="7" t="s">
        <v>14</v>
      </c>
    </row>
    <row r="463" spans="1:18" ht="31.5" x14ac:dyDescent="0.25">
      <c r="A463" s="7">
        <v>13</v>
      </c>
      <c r="B463" s="2" t="s">
        <v>2</v>
      </c>
      <c r="C463" s="7" t="s">
        <v>774</v>
      </c>
      <c r="D463" s="2" t="s">
        <v>695</v>
      </c>
      <c r="E463" s="2" t="s">
        <v>44</v>
      </c>
      <c r="F463" s="2">
        <v>1</v>
      </c>
      <c r="G463" s="2" t="s">
        <v>149</v>
      </c>
      <c r="H463" s="7" t="s">
        <v>15</v>
      </c>
      <c r="I463" s="13">
        <v>30267.48</v>
      </c>
      <c r="J463" s="2" t="s">
        <v>26</v>
      </c>
      <c r="K463" s="1" t="s">
        <v>142</v>
      </c>
      <c r="L463" s="14" t="s">
        <v>766</v>
      </c>
      <c r="M463" s="1" t="s">
        <v>15</v>
      </c>
      <c r="N463" s="1"/>
      <c r="O463" s="13"/>
      <c r="P463" s="13">
        <f t="shared" si="5"/>
        <v>0</v>
      </c>
      <c r="Q463" s="7" t="s">
        <v>13</v>
      </c>
    </row>
    <row r="464" spans="1:18" ht="31.5" x14ac:dyDescent="0.25">
      <c r="A464" s="7">
        <v>14</v>
      </c>
      <c r="B464" s="2" t="s">
        <v>43</v>
      </c>
      <c r="C464" s="2" t="s">
        <v>1013</v>
      </c>
      <c r="D464" s="2" t="s">
        <v>1014</v>
      </c>
      <c r="E464" s="7" t="s">
        <v>15</v>
      </c>
      <c r="F464" s="2" t="s">
        <v>15</v>
      </c>
      <c r="G464" s="2" t="s">
        <v>149</v>
      </c>
      <c r="H464" s="7" t="s">
        <v>15</v>
      </c>
      <c r="I464" s="13">
        <v>7264.95</v>
      </c>
      <c r="J464" s="2" t="s">
        <v>26</v>
      </c>
      <c r="K464" s="7" t="s">
        <v>1005</v>
      </c>
      <c r="L464" s="14" t="s">
        <v>1007</v>
      </c>
      <c r="M464" s="1"/>
      <c r="N464" s="1">
        <v>7264.95</v>
      </c>
      <c r="O464" s="13" t="s">
        <v>1015</v>
      </c>
      <c r="P464" s="13">
        <f t="shared" si="5"/>
        <v>7264.95</v>
      </c>
      <c r="Q464" s="7" t="s">
        <v>14</v>
      </c>
    </row>
    <row r="465" spans="1:18" ht="409.5" x14ac:dyDescent="0.25">
      <c r="A465" s="7">
        <v>15</v>
      </c>
      <c r="B465" s="2" t="s">
        <v>2</v>
      </c>
      <c r="C465" s="7" t="s">
        <v>775</v>
      </c>
      <c r="D465" s="2" t="s">
        <v>696</v>
      </c>
      <c r="E465" s="2" t="s">
        <v>44</v>
      </c>
      <c r="F465" s="2" t="s">
        <v>810</v>
      </c>
      <c r="G465" s="2" t="s">
        <v>61</v>
      </c>
      <c r="H465" s="7" t="s">
        <v>15</v>
      </c>
      <c r="I465" s="13">
        <v>843511.57</v>
      </c>
      <c r="J465" s="2" t="s">
        <v>26</v>
      </c>
      <c r="K465" s="1" t="s">
        <v>142</v>
      </c>
      <c r="L465" s="14" t="s">
        <v>766</v>
      </c>
      <c r="M465" s="1" t="s">
        <v>15</v>
      </c>
      <c r="N465" s="1"/>
      <c r="O465" s="13"/>
      <c r="P465" s="13">
        <f t="shared" si="5"/>
        <v>0</v>
      </c>
      <c r="Q465" s="7" t="s">
        <v>13</v>
      </c>
    </row>
    <row r="466" spans="1:18" ht="236.25" x14ac:dyDescent="0.25">
      <c r="A466" s="7">
        <v>16</v>
      </c>
      <c r="B466" s="2" t="s">
        <v>43</v>
      </c>
      <c r="C466" s="2" t="s">
        <v>1016</v>
      </c>
      <c r="D466" s="2" t="s">
        <v>1017</v>
      </c>
      <c r="E466" s="7" t="s">
        <v>15</v>
      </c>
      <c r="F466" s="2" t="s">
        <v>15</v>
      </c>
      <c r="G466" s="2" t="s">
        <v>61</v>
      </c>
      <c r="H466" s="7" t="s">
        <v>15</v>
      </c>
      <c r="I466" s="13">
        <v>93379.33</v>
      </c>
      <c r="J466" s="2" t="s">
        <v>26</v>
      </c>
      <c r="K466" s="2" t="s">
        <v>1005</v>
      </c>
      <c r="L466" s="14" t="s">
        <v>1007</v>
      </c>
      <c r="M466" s="1"/>
      <c r="N466" s="1">
        <v>51503.66</v>
      </c>
      <c r="O466" s="13" t="s">
        <v>1018</v>
      </c>
      <c r="P466" s="13">
        <f>N466</f>
        <v>51503.66</v>
      </c>
      <c r="Q466" s="7" t="s">
        <v>14</v>
      </c>
    </row>
    <row r="467" spans="1:18" ht="94.5" x14ac:dyDescent="0.25">
      <c r="A467" s="7">
        <v>17</v>
      </c>
      <c r="B467" s="2" t="s">
        <v>2</v>
      </c>
      <c r="C467" s="7" t="s">
        <v>776</v>
      </c>
      <c r="D467" s="2" t="s">
        <v>698</v>
      </c>
      <c r="E467" s="2" t="s">
        <v>44</v>
      </c>
      <c r="F467" s="2" t="s">
        <v>811</v>
      </c>
      <c r="G467" s="2" t="s">
        <v>697</v>
      </c>
      <c r="H467" s="7" t="s">
        <v>15</v>
      </c>
      <c r="I467" s="13">
        <v>89286.02</v>
      </c>
      <c r="J467" s="2" t="s">
        <v>26</v>
      </c>
      <c r="K467" s="1" t="s">
        <v>142</v>
      </c>
      <c r="L467" s="14" t="s">
        <v>766</v>
      </c>
      <c r="M467" s="1" t="s">
        <v>15</v>
      </c>
      <c r="N467" s="1"/>
      <c r="O467" s="13"/>
      <c r="P467" s="13">
        <f t="shared" si="5"/>
        <v>0</v>
      </c>
      <c r="Q467" s="7" t="s">
        <v>13</v>
      </c>
    </row>
    <row r="468" spans="1:18" ht="47.25" customHeight="1" x14ac:dyDescent="0.25">
      <c r="A468" s="139">
        <v>18</v>
      </c>
      <c r="B468" s="138" t="s">
        <v>43</v>
      </c>
      <c r="C468" s="138" t="s">
        <v>1019</v>
      </c>
      <c r="D468" s="138" t="s">
        <v>1020</v>
      </c>
      <c r="E468" s="139" t="s">
        <v>15</v>
      </c>
      <c r="F468" s="138" t="s">
        <v>15</v>
      </c>
      <c r="G468" s="138" t="s">
        <v>697</v>
      </c>
      <c r="H468" s="139" t="s">
        <v>15</v>
      </c>
      <c r="I468" s="156">
        <v>18956.45</v>
      </c>
      <c r="J468" s="138" t="s">
        <v>26</v>
      </c>
      <c r="K468" s="139" t="s">
        <v>925</v>
      </c>
      <c r="L468" s="190" t="s">
        <v>237</v>
      </c>
      <c r="M468" s="136" t="s">
        <v>15</v>
      </c>
      <c r="N468" s="35">
        <v>2637.78</v>
      </c>
      <c r="O468" s="39" t="s">
        <v>1372</v>
      </c>
      <c r="P468" s="156">
        <f>SUM(N468:N469)</f>
        <v>18956.45</v>
      </c>
      <c r="Q468" s="139" t="s">
        <v>14</v>
      </c>
    </row>
    <row r="469" spans="1:18" x14ac:dyDescent="0.25">
      <c r="A469" s="139"/>
      <c r="B469" s="138"/>
      <c r="C469" s="138"/>
      <c r="D469" s="138"/>
      <c r="E469" s="139"/>
      <c r="F469" s="138"/>
      <c r="G469" s="138"/>
      <c r="H469" s="139"/>
      <c r="I469" s="156"/>
      <c r="J469" s="138"/>
      <c r="K469" s="139"/>
      <c r="L469" s="190"/>
      <c r="M469" s="136"/>
      <c r="N469" s="35">
        <v>16318.67</v>
      </c>
      <c r="O469" s="39" t="s">
        <v>1372</v>
      </c>
      <c r="P469" s="156"/>
      <c r="Q469" s="139"/>
    </row>
    <row r="470" spans="1:18" ht="63" x14ac:dyDescent="0.25">
      <c r="A470" s="7">
        <v>19</v>
      </c>
      <c r="B470" s="2" t="s">
        <v>2</v>
      </c>
      <c r="C470" s="7" t="s">
        <v>777</v>
      </c>
      <c r="D470" s="2" t="s">
        <v>700</v>
      </c>
      <c r="E470" s="2" t="s">
        <v>44</v>
      </c>
      <c r="F470" s="2" t="s">
        <v>812</v>
      </c>
      <c r="G470" s="2" t="s">
        <v>699</v>
      </c>
      <c r="H470" s="7" t="s">
        <v>15</v>
      </c>
      <c r="I470" s="13">
        <v>232723.9</v>
      </c>
      <c r="J470" s="2" t="s">
        <v>26</v>
      </c>
      <c r="K470" s="1" t="s">
        <v>142</v>
      </c>
      <c r="L470" s="14" t="s">
        <v>766</v>
      </c>
      <c r="M470" s="1" t="s">
        <v>15</v>
      </c>
      <c r="N470" s="1"/>
      <c r="O470" s="13"/>
      <c r="P470" s="13">
        <f t="shared" si="5"/>
        <v>0</v>
      </c>
      <c r="Q470" s="7" t="s">
        <v>13</v>
      </c>
    </row>
    <row r="471" spans="1:18" ht="47.25" x14ac:dyDescent="0.25">
      <c r="A471" s="7">
        <v>20</v>
      </c>
      <c r="B471" s="2" t="s">
        <v>43</v>
      </c>
      <c r="C471" s="2" t="s">
        <v>1021</v>
      </c>
      <c r="D471" s="2" t="s">
        <v>1022</v>
      </c>
      <c r="E471" s="7" t="s">
        <v>15</v>
      </c>
      <c r="F471" s="2" t="s">
        <v>15</v>
      </c>
      <c r="G471" s="2" t="s">
        <v>699</v>
      </c>
      <c r="H471" s="7" t="s">
        <v>15</v>
      </c>
      <c r="I471" s="13">
        <v>20067.97</v>
      </c>
      <c r="J471" s="2" t="s">
        <v>26</v>
      </c>
      <c r="K471" s="7" t="s">
        <v>1005</v>
      </c>
      <c r="L471" s="14" t="s">
        <v>1007</v>
      </c>
      <c r="M471" s="1" t="s">
        <v>15</v>
      </c>
      <c r="N471" s="1">
        <v>20067.97</v>
      </c>
      <c r="O471" s="13" t="s">
        <v>1023</v>
      </c>
      <c r="P471" s="13">
        <f>N471</f>
        <v>20067.97</v>
      </c>
      <c r="Q471" s="7" t="s">
        <v>14</v>
      </c>
    </row>
    <row r="472" spans="1:18" ht="47.25" x14ac:dyDescent="0.25">
      <c r="A472" s="7">
        <v>21</v>
      </c>
      <c r="B472" s="2" t="s">
        <v>2</v>
      </c>
      <c r="C472" s="7" t="s">
        <v>778</v>
      </c>
      <c r="D472" s="2" t="s">
        <v>702</v>
      </c>
      <c r="E472" s="2" t="s">
        <v>44</v>
      </c>
      <c r="F472" s="2" t="s">
        <v>813</v>
      </c>
      <c r="G472" s="2" t="s">
        <v>701</v>
      </c>
      <c r="H472" s="7" t="s">
        <v>15</v>
      </c>
      <c r="I472" s="13">
        <v>62108.82</v>
      </c>
      <c r="J472" s="2" t="s">
        <v>26</v>
      </c>
      <c r="K472" s="1" t="s">
        <v>142</v>
      </c>
      <c r="L472" s="14" t="s">
        <v>766</v>
      </c>
      <c r="M472" s="1" t="s">
        <v>15</v>
      </c>
      <c r="N472" s="1"/>
      <c r="O472" s="13"/>
      <c r="P472" s="13">
        <f t="shared" si="5"/>
        <v>0</v>
      </c>
      <c r="Q472" s="7" t="s">
        <v>13</v>
      </c>
    </row>
    <row r="473" spans="1:18" ht="31.5" x14ac:dyDescent="0.25">
      <c r="A473" s="7">
        <v>22</v>
      </c>
      <c r="B473" s="2" t="s">
        <v>43</v>
      </c>
      <c r="C473" s="2" t="s">
        <v>1024</v>
      </c>
      <c r="D473" s="2" t="s">
        <v>1025</v>
      </c>
      <c r="E473" s="7" t="s">
        <v>15</v>
      </c>
      <c r="F473" s="2" t="s">
        <v>15</v>
      </c>
      <c r="G473" s="2" t="s">
        <v>701</v>
      </c>
      <c r="H473" s="7" t="s">
        <v>15</v>
      </c>
      <c r="I473" s="13">
        <v>10231.76</v>
      </c>
      <c r="J473" s="2" t="s">
        <v>26</v>
      </c>
      <c r="K473" s="7" t="s">
        <v>1005</v>
      </c>
      <c r="L473" s="14" t="s">
        <v>1007</v>
      </c>
      <c r="M473" s="1"/>
      <c r="N473" s="1">
        <v>10231.76</v>
      </c>
      <c r="O473" s="13" t="s">
        <v>1026</v>
      </c>
      <c r="P473" s="13">
        <f>N473</f>
        <v>10231.76</v>
      </c>
      <c r="Q473" s="7" t="s">
        <v>14</v>
      </c>
    </row>
    <row r="474" spans="1:18" ht="110.25" x14ac:dyDescent="0.25">
      <c r="A474" s="7">
        <v>23</v>
      </c>
      <c r="B474" s="2" t="s">
        <v>2</v>
      </c>
      <c r="C474" s="7" t="s">
        <v>779</v>
      </c>
      <c r="D474" s="2" t="s">
        <v>703</v>
      </c>
      <c r="E474" s="2" t="s">
        <v>44</v>
      </c>
      <c r="F474" s="2" t="s">
        <v>814</v>
      </c>
      <c r="G474" s="2" t="s">
        <v>58</v>
      </c>
      <c r="H474" s="7" t="s">
        <v>15</v>
      </c>
      <c r="I474" s="13">
        <v>90520.099999999991</v>
      </c>
      <c r="J474" s="2" t="s">
        <v>26</v>
      </c>
      <c r="K474" s="1" t="s">
        <v>142</v>
      </c>
      <c r="L474" s="14" t="s">
        <v>766</v>
      </c>
      <c r="M474" s="1" t="s">
        <v>15</v>
      </c>
      <c r="N474" s="1"/>
      <c r="O474" s="13"/>
      <c r="P474" s="13">
        <f t="shared" si="5"/>
        <v>0</v>
      </c>
      <c r="Q474" s="7" t="s">
        <v>13</v>
      </c>
    </row>
    <row r="475" spans="1:18" ht="78.75" x14ac:dyDescent="0.25">
      <c r="A475" s="7">
        <v>24</v>
      </c>
      <c r="B475" s="2" t="s">
        <v>43</v>
      </c>
      <c r="C475" s="2" t="s">
        <v>1027</v>
      </c>
      <c r="D475" s="2" t="s">
        <v>1028</v>
      </c>
      <c r="E475" s="7" t="s">
        <v>15</v>
      </c>
      <c r="F475" s="2" t="s">
        <v>15</v>
      </c>
      <c r="G475" s="2" t="s">
        <v>58</v>
      </c>
      <c r="H475" s="7" t="s">
        <v>15</v>
      </c>
      <c r="I475" s="13">
        <v>8778.5499999999993</v>
      </c>
      <c r="J475" s="2" t="s">
        <v>26</v>
      </c>
      <c r="K475" s="7" t="s">
        <v>1005</v>
      </c>
      <c r="L475" s="14" t="s">
        <v>1007</v>
      </c>
      <c r="M475" s="1" t="s">
        <v>15</v>
      </c>
      <c r="N475" s="1">
        <v>8778.5499999999993</v>
      </c>
      <c r="O475" s="13" t="s">
        <v>1029</v>
      </c>
      <c r="P475" s="13">
        <f>N475</f>
        <v>8778.5499999999993</v>
      </c>
      <c r="Q475" s="7" t="s">
        <v>14</v>
      </c>
    </row>
    <row r="476" spans="1:18" ht="94.5" x14ac:dyDescent="0.25">
      <c r="A476" s="7">
        <v>25</v>
      </c>
      <c r="B476" s="2" t="s">
        <v>2</v>
      </c>
      <c r="C476" s="7" t="s">
        <v>780</v>
      </c>
      <c r="D476" s="2" t="s">
        <v>705</v>
      </c>
      <c r="E476" s="2" t="s">
        <v>44</v>
      </c>
      <c r="F476" s="2" t="s">
        <v>815</v>
      </c>
      <c r="G476" s="2" t="s">
        <v>704</v>
      </c>
      <c r="H476" s="7" t="s">
        <v>15</v>
      </c>
      <c r="I476" s="13">
        <v>83811.98</v>
      </c>
      <c r="J476" s="2" t="s">
        <v>26</v>
      </c>
      <c r="K476" s="1" t="s">
        <v>142</v>
      </c>
      <c r="L476" s="14" t="s">
        <v>766</v>
      </c>
      <c r="M476" s="1" t="s">
        <v>15</v>
      </c>
      <c r="N476" s="1"/>
      <c r="O476" s="13"/>
      <c r="P476" s="13">
        <f t="shared" si="5"/>
        <v>0</v>
      </c>
      <c r="Q476" s="7" t="s">
        <v>13</v>
      </c>
    </row>
    <row r="477" spans="1:18" ht="94.5" customHeight="1" x14ac:dyDescent="0.25">
      <c r="A477" s="139">
        <v>26</v>
      </c>
      <c r="B477" s="138" t="s">
        <v>43</v>
      </c>
      <c r="C477" s="138" t="s">
        <v>1030</v>
      </c>
      <c r="D477" s="138" t="s">
        <v>1031</v>
      </c>
      <c r="E477" s="139" t="s">
        <v>15</v>
      </c>
      <c r="F477" s="139" t="s">
        <v>15</v>
      </c>
      <c r="G477" s="138" t="s">
        <v>704</v>
      </c>
      <c r="H477" s="139" t="s">
        <v>15</v>
      </c>
      <c r="I477" s="156">
        <v>9516.3700000000008</v>
      </c>
      <c r="J477" s="138" t="s">
        <v>26</v>
      </c>
      <c r="K477" s="139" t="s">
        <v>1005</v>
      </c>
      <c r="L477" s="190" t="s">
        <v>1007</v>
      </c>
      <c r="M477" s="136" t="s">
        <v>15</v>
      </c>
      <c r="N477" s="1">
        <v>8871.57</v>
      </c>
      <c r="O477" s="13" t="s">
        <v>1032</v>
      </c>
      <c r="P477" s="156">
        <f>SUM(N477:N478)</f>
        <v>9516.369999999999</v>
      </c>
      <c r="Q477" s="139" t="s">
        <v>14</v>
      </c>
    </row>
    <row r="478" spans="1:18" x14ac:dyDescent="0.25">
      <c r="A478" s="139"/>
      <c r="B478" s="138"/>
      <c r="C478" s="138"/>
      <c r="D478" s="138"/>
      <c r="E478" s="139"/>
      <c r="F478" s="139"/>
      <c r="G478" s="138"/>
      <c r="H478" s="139"/>
      <c r="I478" s="156"/>
      <c r="J478" s="138"/>
      <c r="K478" s="139"/>
      <c r="L478" s="190"/>
      <c r="M478" s="136"/>
      <c r="N478" s="1">
        <v>644.79999999999995</v>
      </c>
      <c r="O478" s="13" t="s">
        <v>1032</v>
      </c>
      <c r="P478" s="156"/>
      <c r="Q478" s="139"/>
    </row>
    <row r="479" spans="1:18" ht="31.5" x14ac:dyDescent="0.25">
      <c r="A479" s="7">
        <v>27</v>
      </c>
      <c r="B479" s="2" t="s">
        <v>0</v>
      </c>
      <c r="C479" s="7" t="s">
        <v>781</v>
      </c>
      <c r="D479" s="2" t="s">
        <v>708</v>
      </c>
      <c r="E479" s="2" t="s">
        <v>44</v>
      </c>
      <c r="F479" s="2">
        <v>1</v>
      </c>
      <c r="G479" s="2" t="s">
        <v>707</v>
      </c>
      <c r="H479" s="7" t="s">
        <v>15</v>
      </c>
      <c r="I479" s="13">
        <v>484000</v>
      </c>
      <c r="J479" s="2" t="s">
        <v>26</v>
      </c>
      <c r="K479" s="1" t="s">
        <v>706</v>
      </c>
      <c r="L479" s="14" t="s">
        <v>767</v>
      </c>
      <c r="M479" s="1" t="s">
        <v>15</v>
      </c>
      <c r="N479" s="1">
        <v>100000</v>
      </c>
      <c r="O479" s="13" t="s">
        <v>1033</v>
      </c>
      <c r="P479" s="13">
        <f t="shared" si="5"/>
        <v>100000</v>
      </c>
      <c r="Q479" s="7" t="s">
        <v>13</v>
      </c>
    </row>
    <row r="480" spans="1:18" ht="31.5" customHeight="1" x14ac:dyDescent="0.25">
      <c r="A480" s="139">
        <v>28</v>
      </c>
      <c r="B480" s="138" t="s">
        <v>0</v>
      </c>
      <c r="C480" s="139" t="s">
        <v>782</v>
      </c>
      <c r="D480" s="138" t="s">
        <v>710</v>
      </c>
      <c r="E480" s="138" t="s">
        <v>44</v>
      </c>
      <c r="F480" s="138">
        <v>1</v>
      </c>
      <c r="G480" s="138" t="s">
        <v>709</v>
      </c>
      <c r="H480" s="139" t="s">
        <v>15</v>
      </c>
      <c r="I480" s="156">
        <v>968000</v>
      </c>
      <c r="J480" s="138" t="s">
        <v>26</v>
      </c>
      <c r="K480" s="136" t="s">
        <v>706</v>
      </c>
      <c r="L480" s="190" t="s">
        <v>767</v>
      </c>
      <c r="M480" s="136" t="s">
        <v>15</v>
      </c>
      <c r="N480" s="47">
        <f>200000</f>
        <v>200000</v>
      </c>
      <c r="O480" s="39" t="s">
        <v>1374</v>
      </c>
      <c r="P480" s="156">
        <f>SUM(N480:N481)</f>
        <v>968000</v>
      </c>
      <c r="Q480" s="139" t="s">
        <v>14</v>
      </c>
      <c r="R480" s="191"/>
    </row>
    <row r="481" spans="1:18" x14ac:dyDescent="0.25">
      <c r="A481" s="139"/>
      <c r="B481" s="138"/>
      <c r="C481" s="139"/>
      <c r="D481" s="138"/>
      <c r="E481" s="138"/>
      <c r="F481" s="138"/>
      <c r="G481" s="138"/>
      <c r="H481" s="139"/>
      <c r="I481" s="156"/>
      <c r="J481" s="138"/>
      <c r="K481" s="136"/>
      <c r="L481" s="190"/>
      <c r="M481" s="136"/>
      <c r="N481" s="47">
        <v>768000</v>
      </c>
      <c r="O481" s="39" t="s">
        <v>1375</v>
      </c>
      <c r="P481" s="156"/>
      <c r="Q481" s="139"/>
      <c r="R481" s="191"/>
    </row>
    <row r="482" spans="1:18" ht="31.5" x14ac:dyDescent="0.25">
      <c r="A482" s="7">
        <v>29</v>
      </c>
      <c r="B482" s="2" t="s">
        <v>0</v>
      </c>
      <c r="C482" s="7" t="s">
        <v>783</v>
      </c>
      <c r="D482" s="2" t="s">
        <v>712</v>
      </c>
      <c r="E482" s="2" t="s">
        <v>44</v>
      </c>
      <c r="F482" s="2">
        <v>1</v>
      </c>
      <c r="G482" s="2" t="s">
        <v>711</v>
      </c>
      <c r="H482" s="7" t="s">
        <v>15</v>
      </c>
      <c r="I482" s="13">
        <v>423500</v>
      </c>
      <c r="J482" s="2" t="s">
        <v>26</v>
      </c>
      <c r="K482" s="1" t="s">
        <v>706</v>
      </c>
      <c r="L482" s="14" t="s">
        <v>767</v>
      </c>
      <c r="M482" s="1" t="s">
        <v>15</v>
      </c>
      <c r="N482" s="35">
        <v>100000</v>
      </c>
      <c r="O482" s="39" t="s">
        <v>1373</v>
      </c>
      <c r="P482" s="13">
        <f t="shared" si="5"/>
        <v>100000</v>
      </c>
      <c r="Q482" s="7" t="s">
        <v>13</v>
      </c>
    </row>
    <row r="483" spans="1:18" ht="141.75" customHeight="1" x14ac:dyDescent="0.25">
      <c r="A483" s="139">
        <v>30</v>
      </c>
      <c r="B483" s="138" t="s">
        <v>0</v>
      </c>
      <c r="C483" s="139" t="s">
        <v>784</v>
      </c>
      <c r="D483" s="138" t="s">
        <v>714</v>
      </c>
      <c r="E483" s="138" t="s">
        <v>44</v>
      </c>
      <c r="F483" s="138">
        <v>1</v>
      </c>
      <c r="G483" s="138" t="s">
        <v>713</v>
      </c>
      <c r="H483" s="139" t="s">
        <v>15</v>
      </c>
      <c r="I483" s="156">
        <v>5757040.8499999996</v>
      </c>
      <c r="J483" s="138" t="s">
        <v>26</v>
      </c>
      <c r="K483" s="136" t="s">
        <v>706</v>
      </c>
      <c r="L483" s="190" t="s">
        <v>767</v>
      </c>
      <c r="M483" s="136" t="s">
        <v>15</v>
      </c>
      <c r="N483" s="47">
        <f>127449.09</f>
        <v>127449.09</v>
      </c>
      <c r="O483" s="48" t="s">
        <v>1376</v>
      </c>
      <c r="P483" s="156">
        <f>SUM(N483:N484)</f>
        <v>477449.08999999997</v>
      </c>
      <c r="Q483" s="139" t="s">
        <v>13</v>
      </c>
      <c r="R483" s="191"/>
    </row>
    <row r="484" spans="1:18" x14ac:dyDescent="0.25">
      <c r="A484" s="139"/>
      <c r="B484" s="138"/>
      <c r="C484" s="139"/>
      <c r="D484" s="138"/>
      <c r="E484" s="138"/>
      <c r="F484" s="138"/>
      <c r="G484" s="138"/>
      <c r="H484" s="139"/>
      <c r="I484" s="156"/>
      <c r="J484" s="138"/>
      <c r="K484" s="136"/>
      <c r="L484" s="190"/>
      <c r="M484" s="136"/>
      <c r="N484" s="47">
        <v>350000</v>
      </c>
      <c r="O484" s="48" t="s">
        <v>1377</v>
      </c>
      <c r="P484" s="156"/>
      <c r="Q484" s="139"/>
      <c r="R484" s="191"/>
    </row>
    <row r="485" spans="1:18" ht="31.5" x14ac:dyDescent="0.25">
      <c r="A485" s="7">
        <v>31</v>
      </c>
      <c r="B485" s="2" t="s">
        <v>0</v>
      </c>
      <c r="C485" s="7" t="s">
        <v>785</v>
      </c>
      <c r="D485" s="2" t="s">
        <v>716</v>
      </c>
      <c r="E485" s="2" t="s">
        <v>44</v>
      </c>
      <c r="F485" s="2">
        <v>1</v>
      </c>
      <c r="G485" s="2" t="s">
        <v>715</v>
      </c>
      <c r="H485" s="7" t="s">
        <v>15</v>
      </c>
      <c r="I485" s="13">
        <v>48806.71</v>
      </c>
      <c r="J485" s="2" t="s">
        <v>26</v>
      </c>
      <c r="K485" s="1" t="s">
        <v>706</v>
      </c>
      <c r="L485" s="14" t="s">
        <v>767</v>
      </c>
      <c r="M485" s="1" t="s">
        <v>15</v>
      </c>
      <c r="N485" s="35">
        <v>48806.71</v>
      </c>
      <c r="O485" s="39" t="s">
        <v>1378</v>
      </c>
      <c r="P485" s="13">
        <f t="shared" si="5"/>
        <v>48806.71</v>
      </c>
      <c r="Q485" s="7" t="s">
        <v>14</v>
      </c>
    </row>
    <row r="486" spans="1:18" ht="31.5" x14ac:dyDescent="0.25">
      <c r="A486" s="7">
        <v>32</v>
      </c>
      <c r="B486" s="2" t="s">
        <v>0</v>
      </c>
      <c r="C486" s="7" t="s">
        <v>786</v>
      </c>
      <c r="D486" s="2" t="s">
        <v>719</v>
      </c>
      <c r="E486" s="2" t="s">
        <v>44</v>
      </c>
      <c r="F486" s="2">
        <v>3</v>
      </c>
      <c r="G486" s="2" t="s">
        <v>718</v>
      </c>
      <c r="H486" s="7" t="s">
        <v>15</v>
      </c>
      <c r="I486" s="13">
        <v>133406.13</v>
      </c>
      <c r="J486" s="2" t="s">
        <v>26</v>
      </c>
      <c r="K486" s="1" t="s">
        <v>717</v>
      </c>
      <c r="L486" s="14" t="s">
        <v>768</v>
      </c>
      <c r="M486" s="1" t="s">
        <v>15</v>
      </c>
      <c r="N486" s="1"/>
      <c r="O486" s="13"/>
      <c r="P486" s="13">
        <f t="shared" si="5"/>
        <v>0</v>
      </c>
      <c r="Q486" s="7" t="s">
        <v>13</v>
      </c>
    </row>
    <row r="487" spans="1:18" ht="47.25" x14ac:dyDescent="0.25">
      <c r="A487" s="7">
        <v>33</v>
      </c>
      <c r="B487" s="2" t="s">
        <v>2</v>
      </c>
      <c r="C487" s="7" t="s">
        <v>787</v>
      </c>
      <c r="D487" s="2" t="s">
        <v>722</v>
      </c>
      <c r="E487" s="2" t="s">
        <v>44</v>
      </c>
      <c r="F487" s="2">
        <v>3</v>
      </c>
      <c r="G487" s="2" t="s">
        <v>721</v>
      </c>
      <c r="H487" s="7" t="s">
        <v>15</v>
      </c>
      <c r="I487" s="13">
        <v>1582438</v>
      </c>
      <c r="J487" s="2" t="s">
        <v>26</v>
      </c>
      <c r="K487" s="1" t="s">
        <v>720</v>
      </c>
      <c r="L487" s="14" t="s">
        <v>769</v>
      </c>
      <c r="M487" s="1" t="s">
        <v>15</v>
      </c>
      <c r="N487" s="1"/>
      <c r="O487" s="13"/>
      <c r="P487" s="13">
        <f t="shared" si="5"/>
        <v>0</v>
      </c>
      <c r="Q487" s="7" t="s">
        <v>13</v>
      </c>
    </row>
    <row r="488" spans="1:18" ht="31.5" x14ac:dyDescent="0.25">
      <c r="A488" s="7">
        <v>34</v>
      </c>
      <c r="B488" s="2" t="s">
        <v>43</v>
      </c>
      <c r="C488" s="2" t="s">
        <v>1034</v>
      </c>
      <c r="D488" s="2" t="s">
        <v>1036</v>
      </c>
      <c r="E488" s="2" t="s">
        <v>15</v>
      </c>
      <c r="F488" s="2" t="s">
        <v>15</v>
      </c>
      <c r="G488" s="2" t="s">
        <v>721</v>
      </c>
      <c r="H488" s="7" t="s">
        <v>15</v>
      </c>
      <c r="I488" s="13">
        <v>375027.4</v>
      </c>
      <c r="J488" s="2" t="s">
        <v>26</v>
      </c>
      <c r="K488" s="7" t="s">
        <v>1035</v>
      </c>
      <c r="L488" s="14" t="s">
        <v>237</v>
      </c>
      <c r="M488" s="1" t="s">
        <v>15</v>
      </c>
      <c r="N488" s="1"/>
      <c r="O488" s="13"/>
      <c r="P488" s="13">
        <f>N488</f>
        <v>0</v>
      </c>
      <c r="Q488" s="7" t="s">
        <v>13</v>
      </c>
    </row>
    <row r="489" spans="1:18" ht="31.5" x14ac:dyDescent="0.25">
      <c r="A489" s="7">
        <v>35</v>
      </c>
      <c r="B489" s="2" t="s">
        <v>2</v>
      </c>
      <c r="C489" s="7" t="s">
        <v>788</v>
      </c>
      <c r="D489" s="2" t="s">
        <v>724</v>
      </c>
      <c r="E489" s="2" t="s">
        <v>44</v>
      </c>
      <c r="F489" s="2">
        <v>3</v>
      </c>
      <c r="G489" s="2" t="s">
        <v>723</v>
      </c>
      <c r="H489" s="7" t="s">
        <v>15</v>
      </c>
      <c r="I489" s="13">
        <v>1632290</v>
      </c>
      <c r="J489" s="2" t="s">
        <v>26</v>
      </c>
      <c r="K489" s="1" t="s">
        <v>720</v>
      </c>
      <c r="L489" s="14" t="s">
        <v>769</v>
      </c>
      <c r="M489" s="1" t="s">
        <v>15</v>
      </c>
      <c r="N489" s="1"/>
      <c r="O489" s="13"/>
      <c r="P489" s="13">
        <f t="shared" si="5"/>
        <v>0</v>
      </c>
      <c r="Q489" s="7" t="s">
        <v>13</v>
      </c>
    </row>
    <row r="490" spans="1:18" ht="31.5" x14ac:dyDescent="0.25">
      <c r="A490" s="7">
        <v>36</v>
      </c>
      <c r="B490" s="2" t="s">
        <v>43</v>
      </c>
      <c r="C490" s="2" t="s">
        <v>1037</v>
      </c>
      <c r="D490" s="2" t="s">
        <v>1039</v>
      </c>
      <c r="E490" s="2" t="s">
        <v>15</v>
      </c>
      <c r="F490" s="2" t="s">
        <v>15</v>
      </c>
      <c r="G490" s="2" t="s">
        <v>723</v>
      </c>
      <c r="H490" s="7" t="s">
        <v>15</v>
      </c>
      <c r="I490" s="13">
        <v>620270.19999999995</v>
      </c>
      <c r="J490" s="2" t="s">
        <v>26</v>
      </c>
      <c r="K490" s="7" t="s">
        <v>1038</v>
      </c>
      <c r="L490" s="14" t="s">
        <v>237</v>
      </c>
      <c r="M490" s="1" t="s">
        <v>15</v>
      </c>
      <c r="N490" s="1"/>
      <c r="O490" s="13"/>
      <c r="P490" s="13">
        <f>N490</f>
        <v>0</v>
      </c>
      <c r="Q490" s="7" t="s">
        <v>13</v>
      </c>
    </row>
    <row r="491" spans="1:18" ht="126" x14ac:dyDescent="0.25">
      <c r="A491" s="7">
        <v>37</v>
      </c>
      <c r="B491" s="2" t="s">
        <v>2</v>
      </c>
      <c r="C491" s="7" t="s">
        <v>789</v>
      </c>
      <c r="D491" s="2" t="s">
        <v>726</v>
      </c>
      <c r="E491" s="2" t="s">
        <v>44</v>
      </c>
      <c r="F491" s="2">
        <v>1</v>
      </c>
      <c r="G491" s="2" t="s">
        <v>725</v>
      </c>
      <c r="H491" s="7" t="s">
        <v>15</v>
      </c>
      <c r="I491" s="13">
        <v>111854.51</v>
      </c>
      <c r="J491" s="2" t="s">
        <v>26</v>
      </c>
      <c r="K491" s="1" t="s">
        <v>658</v>
      </c>
      <c r="L491" s="14" t="s">
        <v>659</v>
      </c>
      <c r="M491" s="1" t="s">
        <v>15</v>
      </c>
      <c r="N491" s="1"/>
      <c r="O491" s="13"/>
      <c r="P491" s="13">
        <f t="shared" si="5"/>
        <v>0</v>
      </c>
      <c r="Q491" s="7" t="s">
        <v>13</v>
      </c>
    </row>
    <row r="492" spans="1:18" ht="126" customHeight="1" x14ac:dyDescent="0.25">
      <c r="A492" s="139">
        <v>38</v>
      </c>
      <c r="B492" s="138" t="s">
        <v>43</v>
      </c>
      <c r="C492" s="138" t="s">
        <v>1040</v>
      </c>
      <c r="D492" s="138" t="s">
        <v>1041</v>
      </c>
      <c r="E492" s="139" t="s">
        <v>15</v>
      </c>
      <c r="F492" s="138" t="s">
        <v>15</v>
      </c>
      <c r="G492" s="138" t="s">
        <v>725</v>
      </c>
      <c r="H492" s="139" t="s">
        <v>15</v>
      </c>
      <c r="I492" s="156">
        <v>27749.38</v>
      </c>
      <c r="J492" s="138" t="s">
        <v>26</v>
      </c>
      <c r="K492" s="139" t="s">
        <v>685</v>
      </c>
      <c r="L492" s="190" t="s">
        <v>237</v>
      </c>
      <c r="M492" s="136" t="s">
        <v>15</v>
      </c>
      <c r="N492" s="1">
        <v>2088.81</v>
      </c>
      <c r="O492" s="13" t="s">
        <v>1042</v>
      </c>
      <c r="P492" s="156">
        <f>SUM(N492:N496)</f>
        <v>27745.15</v>
      </c>
      <c r="Q492" s="139" t="s">
        <v>14</v>
      </c>
    </row>
    <row r="493" spans="1:18" x14ac:dyDescent="0.25">
      <c r="A493" s="139"/>
      <c r="B493" s="138"/>
      <c r="C493" s="138"/>
      <c r="D493" s="138"/>
      <c r="E493" s="139"/>
      <c r="F493" s="138"/>
      <c r="G493" s="138"/>
      <c r="H493" s="139"/>
      <c r="I493" s="156"/>
      <c r="J493" s="138"/>
      <c r="K493" s="139"/>
      <c r="L493" s="190"/>
      <c r="M493" s="136"/>
      <c r="N493" s="1">
        <v>16826.36</v>
      </c>
      <c r="O493" s="13" t="s">
        <v>1042</v>
      </c>
      <c r="P493" s="156"/>
      <c r="Q493" s="139"/>
    </row>
    <row r="494" spans="1:18" x14ac:dyDescent="0.25">
      <c r="A494" s="139"/>
      <c r="B494" s="138"/>
      <c r="C494" s="138"/>
      <c r="D494" s="138"/>
      <c r="E494" s="139"/>
      <c r="F494" s="138"/>
      <c r="G494" s="138"/>
      <c r="H494" s="139"/>
      <c r="I494" s="156"/>
      <c r="J494" s="138"/>
      <c r="K494" s="139"/>
      <c r="L494" s="190"/>
      <c r="M494" s="136"/>
      <c r="N494" s="1">
        <v>1314.97</v>
      </c>
      <c r="O494" s="13" t="s">
        <v>1042</v>
      </c>
      <c r="P494" s="156"/>
      <c r="Q494" s="139"/>
    </row>
    <row r="495" spans="1:18" x14ac:dyDescent="0.25">
      <c r="A495" s="139"/>
      <c r="B495" s="138"/>
      <c r="C495" s="138"/>
      <c r="D495" s="138"/>
      <c r="E495" s="139"/>
      <c r="F495" s="138"/>
      <c r="G495" s="138"/>
      <c r="H495" s="139"/>
      <c r="I495" s="156"/>
      <c r="J495" s="138"/>
      <c r="K495" s="139"/>
      <c r="L495" s="190"/>
      <c r="M495" s="136"/>
      <c r="N495" s="1">
        <v>4135.4799999999996</v>
      </c>
      <c r="O495" s="13" t="s">
        <v>1042</v>
      </c>
      <c r="P495" s="156"/>
      <c r="Q495" s="139"/>
    </row>
    <row r="496" spans="1:18" x14ac:dyDescent="0.25">
      <c r="A496" s="139"/>
      <c r="B496" s="138"/>
      <c r="C496" s="138"/>
      <c r="D496" s="138"/>
      <c r="E496" s="139"/>
      <c r="F496" s="138"/>
      <c r="G496" s="138"/>
      <c r="H496" s="139"/>
      <c r="I496" s="156"/>
      <c r="J496" s="138"/>
      <c r="K496" s="139"/>
      <c r="L496" s="190"/>
      <c r="M496" s="136"/>
      <c r="N496" s="1">
        <v>3379.53</v>
      </c>
      <c r="O496" s="13" t="s">
        <v>1043</v>
      </c>
      <c r="P496" s="156"/>
      <c r="Q496" s="139"/>
    </row>
    <row r="497" spans="1:17" ht="94.5" x14ac:dyDescent="0.25">
      <c r="A497" s="7">
        <v>39</v>
      </c>
      <c r="B497" s="2" t="s">
        <v>2</v>
      </c>
      <c r="C497" s="7" t="s">
        <v>790</v>
      </c>
      <c r="D497" s="2" t="s">
        <v>727</v>
      </c>
      <c r="E497" s="2" t="s">
        <v>44</v>
      </c>
      <c r="F497" s="2">
        <v>1</v>
      </c>
      <c r="G497" s="2" t="s">
        <v>66</v>
      </c>
      <c r="H497" s="7" t="s">
        <v>15</v>
      </c>
      <c r="I497" s="13">
        <v>124553.97</v>
      </c>
      <c r="J497" s="2" t="s">
        <v>26</v>
      </c>
      <c r="K497" s="1" t="s">
        <v>658</v>
      </c>
      <c r="L497" s="14" t="s">
        <v>659</v>
      </c>
      <c r="M497" s="1" t="s">
        <v>15</v>
      </c>
      <c r="N497" s="1"/>
      <c r="O497" s="13"/>
      <c r="P497" s="13">
        <f t="shared" si="5"/>
        <v>0</v>
      </c>
      <c r="Q497" s="7" t="s">
        <v>13</v>
      </c>
    </row>
    <row r="498" spans="1:17" ht="110.25" customHeight="1" x14ac:dyDescent="0.25">
      <c r="A498" s="139">
        <v>40</v>
      </c>
      <c r="B498" s="138" t="s">
        <v>43</v>
      </c>
      <c r="C498" s="138" t="s">
        <v>1044</v>
      </c>
      <c r="D498" s="138" t="s">
        <v>1045</v>
      </c>
      <c r="E498" s="139" t="s">
        <v>15</v>
      </c>
      <c r="F498" s="138" t="s">
        <v>15</v>
      </c>
      <c r="G498" s="138" t="s">
        <v>66</v>
      </c>
      <c r="H498" s="139" t="s">
        <v>15</v>
      </c>
      <c r="I498" s="156">
        <v>35062.31</v>
      </c>
      <c r="J498" s="138" t="s">
        <v>26</v>
      </c>
      <c r="K498" s="139" t="s">
        <v>685</v>
      </c>
      <c r="L498" s="190" t="s">
        <v>237</v>
      </c>
      <c r="M498" s="136" t="s">
        <v>15</v>
      </c>
      <c r="N498" s="1">
        <v>135.86000000000001</v>
      </c>
      <c r="O498" s="13" t="s">
        <v>1046</v>
      </c>
      <c r="P498" s="156">
        <f>SUM(N498:N500)</f>
        <v>19085.63</v>
      </c>
      <c r="Q498" s="139" t="s">
        <v>14</v>
      </c>
    </row>
    <row r="499" spans="1:17" x14ac:dyDescent="0.25">
      <c r="A499" s="139"/>
      <c r="B499" s="138"/>
      <c r="C499" s="138"/>
      <c r="D499" s="138"/>
      <c r="E499" s="139"/>
      <c r="F499" s="138"/>
      <c r="G499" s="138"/>
      <c r="H499" s="139"/>
      <c r="I499" s="156"/>
      <c r="J499" s="138"/>
      <c r="K499" s="139"/>
      <c r="L499" s="190"/>
      <c r="M499" s="136"/>
      <c r="N499" s="1">
        <v>7486.08</v>
      </c>
      <c r="O499" s="13" t="s">
        <v>1046</v>
      </c>
      <c r="P499" s="156"/>
      <c r="Q499" s="139"/>
    </row>
    <row r="500" spans="1:17" x14ac:dyDescent="0.25">
      <c r="A500" s="139"/>
      <c r="B500" s="138"/>
      <c r="C500" s="138"/>
      <c r="D500" s="138"/>
      <c r="E500" s="139"/>
      <c r="F500" s="138"/>
      <c r="G500" s="138"/>
      <c r="H500" s="139"/>
      <c r="I500" s="156"/>
      <c r="J500" s="138"/>
      <c r="K500" s="139"/>
      <c r="L500" s="190"/>
      <c r="M500" s="136"/>
      <c r="N500" s="1">
        <v>11463.69</v>
      </c>
      <c r="O500" s="13" t="s">
        <v>1046</v>
      </c>
      <c r="P500" s="156"/>
      <c r="Q500" s="139"/>
    </row>
    <row r="501" spans="1:17" ht="126" x14ac:dyDescent="0.25">
      <c r="A501" s="7">
        <v>41</v>
      </c>
      <c r="B501" s="2" t="s">
        <v>2</v>
      </c>
      <c r="C501" s="7" t="s">
        <v>791</v>
      </c>
      <c r="D501" s="2" t="s">
        <v>729</v>
      </c>
      <c r="E501" s="2" t="s">
        <v>44</v>
      </c>
      <c r="F501" s="2">
        <v>1</v>
      </c>
      <c r="G501" s="2" t="s">
        <v>728</v>
      </c>
      <c r="H501" s="7" t="s">
        <v>15</v>
      </c>
      <c r="I501" s="13">
        <v>70216.490000000005</v>
      </c>
      <c r="J501" s="2" t="s">
        <v>26</v>
      </c>
      <c r="K501" s="1" t="s">
        <v>658</v>
      </c>
      <c r="L501" s="14" t="s">
        <v>659</v>
      </c>
      <c r="M501" s="1" t="s">
        <v>15</v>
      </c>
      <c r="N501" s="1"/>
      <c r="O501" s="13"/>
      <c r="P501" s="13">
        <f t="shared" si="5"/>
        <v>0</v>
      </c>
      <c r="Q501" s="7" t="s">
        <v>13</v>
      </c>
    </row>
    <row r="502" spans="1:17" ht="94.5" customHeight="1" x14ac:dyDescent="0.25">
      <c r="A502" s="139">
        <v>42</v>
      </c>
      <c r="B502" s="138" t="s">
        <v>43</v>
      </c>
      <c r="C502" s="138" t="s">
        <v>1047</v>
      </c>
      <c r="D502" s="138" t="s">
        <v>1048</v>
      </c>
      <c r="E502" s="139" t="s">
        <v>15</v>
      </c>
      <c r="F502" s="138" t="s">
        <v>15</v>
      </c>
      <c r="G502" s="138" t="s">
        <v>728</v>
      </c>
      <c r="H502" s="139" t="s">
        <v>15</v>
      </c>
      <c r="I502" s="156">
        <v>10589.68</v>
      </c>
      <c r="J502" s="138" t="s">
        <v>26</v>
      </c>
      <c r="K502" s="139" t="s">
        <v>941</v>
      </c>
      <c r="L502" s="190" t="s">
        <v>237</v>
      </c>
      <c r="M502" s="136" t="s">
        <v>15</v>
      </c>
      <c r="N502" s="1">
        <v>10128.86</v>
      </c>
      <c r="O502" s="13" t="s">
        <v>1049</v>
      </c>
      <c r="P502" s="156">
        <f>SUM(N502:N503)</f>
        <v>10589.68</v>
      </c>
      <c r="Q502" s="139" t="s">
        <v>14</v>
      </c>
    </row>
    <row r="503" spans="1:17" x14ac:dyDescent="0.25">
      <c r="A503" s="139"/>
      <c r="B503" s="138"/>
      <c r="C503" s="138"/>
      <c r="D503" s="138"/>
      <c r="E503" s="139"/>
      <c r="F503" s="138"/>
      <c r="G503" s="138"/>
      <c r="H503" s="139"/>
      <c r="I503" s="156"/>
      <c r="J503" s="138"/>
      <c r="K503" s="139"/>
      <c r="L503" s="190"/>
      <c r="M503" s="136"/>
      <c r="N503" s="1">
        <v>460.82</v>
      </c>
      <c r="O503" s="13" t="s">
        <v>1050</v>
      </c>
      <c r="P503" s="156"/>
      <c r="Q503" s="139"/>
    </row>
    <row r="504" spans="1:17" ht="47.25" x14ac:dyDescent="0.25">
      <c r="A504" s="7">
        <v>43</v>
      </c>
      <c r="B504" s="2" t="s">
        <v>2</v>
      </c>
      <c r="C504" s="7" t="s">
        <v>792</v>
      </c>
      <c r="D504" s="2" t="s">
        <v>730</v>
      </c>
      <c r="E504" s="2" t="s">
        <v>44</v>
      </c>
      <c r="F504" s="2">
        <v>2</v>
      </c>
      <c r="G504" s="2" t="s">
        <v>725</v>
      </c>
      <c r="H504" s="7" t="s">
        <v>15</v>
      </c>
      <c r="I504" s="13">
        <v>50077.3</v>
      </c>
      <c r="J504" s="2" t="s">
        <v>26</v>
      </c>
      <c r="K504" s="1" t="s">
        <v>658</v>
      </c>
      <c r="L504" s="14" t="s">
        <v>659</v>
      </c>
      <c r="M504" s="1" t="s">
        <v>15</v>
      </c>
      <c r="N504" s="1"/>
      <c r="O504" s="13"/>
      <c r="P504" s="13">
        <f t="shared" si="5"/>
        <v>0</v>
      </c>
      <c r="Q504" s="7" t="s">
        <v>13</v>
      </c>
    </row>
    <row r="505" spans="1:17" ht="47.25" x14ac:dyDescent="0.25">
      <c r="A505" s="7">
        <v>44</v>
      </c>
      <c r="B505" s="2" t="s">
        <v>43</v>
      </c>
      <c r="C505" s="2" t="s">
        <v>1051</v>
      </c>
      <c r="D505" s="2" t="s">
        <v>1052</v>
      </c>
      <c r="E505" s="7" t="s">
        <v>15</v>
      </c>
      <c r="F505" s="2" t="s">
        <v>15</v>
      </c>
      <c r="G505" s="2" t="s">
        <v>725</v>
      </c>
      <c r="H505" s="7" t="s">
        <v>15</v>
      </c>
      <c r="I505" s="13">
        <v>7208.45</v>
      </c>
      <c r="J505" s="2" t="s">
        <v>26</v>
      </c>
      <c r="K505" s="7" t="s">
        <v>685</v>
      </c>
      <c r="L505" s="14" t="s">
        <v>237</v>
      </c>
      <c r="M505" s="1" t="s">
        <v>15</v>
      </c>
      <c r="N505" s="1">
        <v>7208.45</v>
      </c>
      <c r="O505" s="13" t="s">
        <v>1042</v>
      </c>
      <c r="P505" s="13">
        <f>N505</f>
        <v>7208.45</v>
      </c>
      <c r="Q505" s="7" t="s">
        <v>14</v>
      </c>
    </row>
    <row r="506" spans="1:17" ht="47.25" x14ac:dyDescent="0.25">
      <c r="A506" s="7">
        <v>45</v>
      </c>
      <c r="B506" s="2" t="s">
        <v>2</v>
      </c>
      <c r="C506" s="7" t="s">
        <v>792</v>
      </c>
      <c r="D506" s="2" t="s">
        <v>731</v>
      </c>
      <c r="E506" s="2" t="s">
        <v>44</v>
      </c>
      <c r="F506" s="2">
        <v>2</v>
      </c>
      <c r="G506" s="2" t="s">
        <v>66</v>
      </c>
      <c r="H506" s="7" t="s">
        <v>15</v>
      </c>
      <c r="I506" s="13">
        <v>77122.25</v>
      </c>
      <c r="J506" s="2" t="s">
        <v>26</v>
      </c>
      <c r="K506" s="1" t="s">
        <v>658</v>
      </c>
      <c r="L506" s="14" t="s">
        <v>659</v>
      </c>
      <c r="M506" s="1" t="s">
        <v>15</v>
      </c>
      <c r="N506" s="1"/>
      <c r="O506" s="13"/>
      <c r="P506" s="13">
        <f t="shared" si="5"/>
        <v>0</v>
      </c>
      <c r="Q506" s="7" t="s">
        <v>13</v>
      </c>
    </row>
    <row r="507" spans="1:17" ht="31.5" x14ac:dyDescent="0.25">
      <c r="A507" s="7">
        <v>46</v>
      </c>
      <c r="B507" s="2" t="s">
        <v>2</v>
      </c>
      <c r="C507" s="7" t="s">
        <v>793</v>
      </c>
      <c r="D507" s="2" t="s">
        <v>733</v>
      </c>
      <c r="E507" s="2" t="s">
        <v>44</v>
      </c>
      <c r="F507" s="2">
        <v>3</v>
      </c>
      <c r="G507" s="2" t="s">
        <v>732</v>
      </c>
      <c r="H507" s="7" t="s">
        <v>15</v>
      </c>
      <c r="I507" s="13">
        <v>25887.42</v>
      </c>
      <c r="J507" s="2" t="s">
        <v>26</v>
      </c>
      <c r="K507" s="1" t="s">
        <v>658</v>
      </c>
      <c r="L507" s="14" t="s">
        <v>659</v>
      </c>
      <c r="M507" s="1" t="s">
        <v>15</v>
      </c>
      <c r="N507" s="1"/>
      <c r="O507" s="13"/>
      <c r="P507" s="13">
        <f t="shared" si="5"/>
        <v>0</v>
      </c>
      <c r="Q507" s="7" t="s">
        <v>13</v>
      </c>
    </row>
    <row r="508" spans="1:17" ht="31.5" x14ac:dyDescent="0.25">
      <c r="A508" s="7">
        <v>47</v>
      </c>
      <c r="B508" s="2" t="s">
        <v>2</v>
      </c>
      <c r="C508" s="7" t="s">
        <v>793</v>
      </c>
      <c r="D508" s="2" t="s">
        <v>734</v>
      </c>
      <c r="E508" s="2" t="s">
        <v>44</v>
      </c>
      <c r="F508" s="2">
        <v>3</v>
      </c>
      <c r="G508" s="2" t="s">
        <v>149</v>
      </c>
      <c r="H508" s="7" t="s">
        <v>15</v>
      </c>
      <c r="I508" s="13">
        <v>29870.100000000002</v>
      </c>
      <c r="J508" s="2" t="s">
        <v>26</v>
      </c>
      <c r="K508" s="1" t="s">
        <v>658</v>
      </c>
      <c r="L508" s="14" t="s">
        <v>659</v>
      </c>
      <c r="M508" s="1" t="s">
        <v>15</v>
      </c>
      <c r="N508" s="1"/>
      <c r="O508" s="13"/>
      <c r="P508" s="13">
        <f t="shared" si="5"/>
        <v>0</v>
      </c>
      <c r="Q508" s="7" t="s">
        <v>13</v>
      </c>
    </row>
    <row r="509" spans="1:17" ht="31.5" x14ac:dyDescent="0.25">
      <c r="A509" s="7">
        <v>48</v>
      </c>
      <c r="B509" s="2" t="s">
        <v>2</v>
      </c>
      <c r="C509" s="7" t="s">
        <v>793</v>
      </c>
      <c r="D509" s="2" t="s">
        <v>735</v>
      </c>
      <c r="E509" s="2" t="s">
        <v>44</v>
      </c>
      <c r="F509" s="2">
        <v>3</v>
      </c>
      <c r="G509" s="2" t="s">
        <v>66</v>
      </c>
      <c r="H509" s="7" t="s">
        <v>15</v>
      </c>
      <c r="I509" s="13">
        <v>49783.500000000007</v>
      </c>
      <c r="J509" s="2" t="s">
        <v>26</v>
      </c>
      <c r="K509" s="1" t="s">
        <v>658</v>
      </c>
      <c r="L509" s="14" t="s">
        <v>659</v>
      </c>
      <c r="M509" s="1" t="s">
        <v>15</v>
      </c>
      <c r="N509" s="1"/>
      <c r="O509" s="13"/>
      <c r="P509" s="13">
        <f t="shared" si="5"/>
        <v>0</v>
      </c>
      <c r="Q509" s="7" t="s">
        <v>13</v>
      </c>
    </row>
    <row r="510" spans="1:17" ht="78.75" x14ac:dyDescent="0.25">
      <c r="A510" s="7">
        <v>49</v>
      </c>
      <c r="B510" s="2" t="s">
        <v>2</v>
      </c>
      <c r="C510" s="7" t="s">
        <v>794</v>
      </c>
      <c r="D510" s="2" t="s">
        <v>736</v>
      </c>
      <c r="E510" s="2" t="s">
        <v>44</v>
      </c>
      <c r="F510" s="2">
        <v>2</v>
      </c>
      <c r="G510" s="2" t="s">
        <v>57</v>
      </c>
      <c r="H510" s="7" t="s">
        <v>15</v>
      </c>
      <c r="I510" s="13">
        <v>47300.79</v>
      </c>
      <c r="J510" s="2" t="s">
        <v>26</v>
      </c>
      <c r="K510" s="1" t="s">
        <v>658</v>
      </c>
      <c r="L510" s="14" t="s">
        <v>659</v>
      </c>
      <c r="M510" s="36" t="s">
        <v>1379</v>
      </c>
      <c r="N510" s="1"/>
      <c r="O510" s="13"/>
      <c r="P510" s="13">
        <f t="shared" si="5"/>
        <v>0</v>
      </c>
      <c r="Q510" s="7" t="s">
        <v>13</v>
      </c>
    </row>
    <row r="511" spans="1:17" ht="31.5" x14ac:dyDescent="0.25">
      <c r="A511" s="7">
        <v>50</v>
      </c>
      <c r="B511" s="2" t="s">
        <v>43</v>
      </c>
      <c r="C511" s="2" t="s">
        <v>1053</v>
      </c>
      <c r="D511" s="2" t="s">
        <v>1055</v>
      </c>
      <c r="E511" s="2" t="s">
        <v>15</v>
      </c>
      <c r="F511" s="2" t="s">
        <v>15</v>
      </c>
      <c r="G511" s="2" t="s">
        <v>57</v>
      </c>
      <c r="H511" s="7" t="s">
        <v>15</v>
      </c>
      <c r="I511" s="13">
        <v>2338.4899999999998</v>
      </c>
      <c r="J511" s="2" t="s">
        <v>26</v>
      </c>
      <c r="K511" s="7" t="s">
        <v>1054</v>
      </c>
      <c r="L511" s="14" t="s">
        <v>237</v>
      </c>
      <c r="M511" s="1" t="s">
        <v>15</v>
      </c>
      <c r="N511" s="1">
        <v>2338.4899999999998</v>
      </c>
      <c r="O511" s="13" t="s">
        <v>993</v>
      </c>
      <c r="P511" s="13">
        <f>N511</f>
        <v>2338.4899999999998</v>
      </c>
      <c r="Q511" s="7" t="s">
        <v>14</v>
      </c>
    </row>
    <row r="512" spans="1:17" ht="31.5" x14ac:dyDescent="0.25">
      <c r="A512" s="7">
        <v>51</v>
      </c>
      <c r="B512" s="36" t="s">
        <v>43</v>
      </c>
      <c r="C512" s="36" t="s">
        <v>1380</v>
      </c>
      <c r="D512" s="36" t="s">
        <v>1382</v>
      </c>
      <c r="E512" s="36" t="s">
        <v>15</v>
      </c>
      <c r="F512" s="36" t="s">
        <v>15</v>
      </c>
      <c r="G512" s="36" t="s">
        <v>57</v>
      </c>
      <c r="H512" s="38" t="s">
        <v>15</v>
      </c>
      <c r="I512" s="39">
        <v>7619.48</v>
      </c>
      <c r="J512" s="36" t="s">
        <v>26</v>
      </c>
      <c r="K512" s="36" t="s">
        <v>1381</v>
      </c>
      <c r="L512" s="52" t="s">
        <v>839</v>
      </c>
      <c r="M512" s="35" t="s">
        <v>15</v>
      </c>
      <c r="N512" s="35"/>
      <c r="O512" s="39"/>
      <c r="P512" s="39">
        <f>N512</f>
        <v>0</v>
      </c>
      <c r="Q512" s="38" t="s">
        <v>13</v>
      </c>
    </row>
    <row r="513" spans="1:18" ht="31.5" x14ac:dyDescent="0.25">
      <c r="A513" s="7">
        <v>52</v>
      </c>
      <c r="B513" s="2" t="s">
        <v>2</v>
      </c>
      <c r="C513" s="7" t="s">
        <v>794</v>
      </c>
      <c r="D513" s="2" t="s">
        <v>737</v>
      </c>
      <c r="E513" s="2" t="s">
        <v>44</v>
      </c>
      <c r="F513" s="2">
        <v>2</v>
      </c>
      <c r="G513" s="2" t="s">
        <v>728</v>
      </c>
      <c r="H513" s="7" t="s">
        <v>15</v>
      </c>
      <c r="I513" s="13">
        <v>48914.97</v>
      </c>
      <c r="J513" s="2" t="s">
        <v>26</v>
      </c>
      <c r="K513" s="1" t="s">
        <v>658</v>
      </c>
      <c r="L513" s="14" t="s">
        <v>659</v>
      </c>
      <c r="M513" s="1" t="s">
        <v>15</v>
      </c>
      <c r="N513" s="1"/>
      <c r="O513" s="13"/>
      <c r="P513" s="13">
        <f t="shared" si="5"/>
        <v>0</v>
      </c>
      <c r="Q513" s="7" t="s">
        <v>13</v>
      </c>
    </row>
    <row r="514" spans="1:18" ht="47.25" x14ac:dyDescent="0.25">
      <c r="A514" s="7">
        <v>53</v>
      </c>
      <c r="B514" s="2" t="s">
        <v>2</v>
      </c>
      <c r="C514" s="7" t="s">
        <v>795</v>
      </c>
      <c r="D514" s="2" t="s">
        <v>738</v>
      </c>
      <c r="E514" s="2" t="s">
        <v>44</v>
      </c>
      <c r="F514" s="2">
        <v>2</v>
      </c>
      <c r="G514" s="2" t="s">
        <v>728</v>
      </c>
      <c r="H514" s="7" t="s">
        <v>15</v>
      </c>
      <c r="I514" s="13">
        <v>27927.49</v>
      </c>
      <c r="J514" s="2" t="s">
        <v>26</v>
      </c>
      <c r="K514" s="1" t="s">
        <v>658</v>
      </c>
      <c r="L514" s="14" t="s">
        <v>659</v>
      </c>
      <c r="M514" s="1" t="s">
        <v>15</v>
      </c>
      <c r="N514" s="1"/>
      <c r="O514" s="13"/>
      <c r="P514" s="13">
        <f t="shared" si="5"/>
        <v>0</v>
      </c>
      <c r="Q514" s="7" t="s">
        <v>13</v>
      </c>
    </row>
    <row r="515" spans="1:18" ht="47.25" customHeight="1" x14ac:dyDescent="0.25">
      <c r="A515" s="139">
        <v>54</v>
      </c>
      <c r="B515" s="138" t="s">
        <v>43</v>
      </c>
      <c r="C515" s="138" t="s">
        <v>1056</v>
      </c>
      <c r="D515" s="138" t="s">
        <v>1057</v>
      </c>
      <c r="E515" s="139" t="s">
        <v>15</v>
      </c>
      <c r="F515" s="138" t="s">
        <v>15</v>
      </c>
      <c r="G515" s="138" t="s">
        <v>728</v>
      </c>
      <c r="H515" s="139" t="s">
        <v>15</v>
      </c>
      <c r="I515" s="156">
        <v>4098.45</v>
      </c>
      <c r="J515" s="138" t="s">
        <v>26</v>
      </c>
      <c r="K515" s="139" t="s">
        <v>685</v>
      </c>
      <c r="L515" s="190" t="s">
        <v>237</v>
      </c>
      <c r="M515" s="136" t="s">
        <v>15</v>
      </c>
      <c r="N515" s="1">
        <v>3543.46</v>
      </c>
      <c r="O515" s="13" t="s">
        <v>1058</v>
      </c>
      <c r="P515" s="156">
        <f>SUM(N515:N516)</f>
        <v>4098.46</v>
      </c>
      <c r="Q515" s="139" t="s">
        <v>14</v>
      </c>
    </row>
    <row r="516" spans="1:18" x14ac:dyDescent="0.25">
      <c r="A516" s="139"/>
      <c r="B516" s="138"/>
      <c r="C516" s="138"/>
      <c r="D516" s="138"/>
      <c r="E516" s="139"/>
      <c r="F516" s="138"/>
      <c r="G516" s="138"/>
      <c r="H516" s="139"/>
      <c r="I516" s="156"/>
      <c r="J516" s="138"/>
      <c r="K516" s="139"/>
      <c r="L516" s="190"/>
      <c r="M516" s="136"/>
      <c r="N516" s="1">
        <v>555</v>
      </c>
      <c r="O516" s="13" t="s">
        <v>1059</v>
      </c>
      <c r="P516" s="156"/>
      <c r="Q516" s="139"/>
    </row>
    <row r="517" spans="1:18" ht="47.25" x14ac:dyDescent="0.25">
      <c r="A517" s="7">
        <v>55</v>
      </c>
      <c r="B517" s="2" t="s">
        <v>2</v>
      </c>
      <c r="C517" s="7" t="s">
        <v>795</v>
      </c>
      <c r="D517" s="2" t="s">
        <v>739</v>
      </c>
      <c r="E517" s="2" t="s">
        <v>44</v>
      </c>
      <c r="F517" s="2">
        <v>2</v>
      </c>
      <c r="G517" s="2" t="s">
        <v>66</v>
      </c>
      <c r="H517" s="7" t="s">
        <v>15</v>
      </c>
      <c r="I517" s="13">
        <v>82089.87</v>
      </c>
      <c r="J517" s="2" t="s">
        <v>26</v>
      </c>
      <c r="K517" s="1" t="s">
        <v>658</v>
      </c>
      <c r="L517" s="14" t="s">
        <v>659</v>
      </c>
      <c r="M517" s="1" t="s">
        <v>15</v>
      </c>
      <c r="N517" s="1"/>
      <c r="O517" s="13"/>
      <c r="P517" s="13">
        <f t="shared" si="5"/>
        <v>0</v>
      </c>
      <c r="Q517" s="7" t="s">
        <v>13</v>
      </c>
    </row>
    <row r="518" spans="1:18" ht="78.75" customHeight="1" x14ac:dyDescent="0.25">
      <c r="A518" s="139">
        <v>56</v>
      </c>
      <c r="B518" s="138" t="s">
        <v>0</v>
      </c>
      <c r="C518" s="139" t="s">
        <v>796</v>
      </c>
      <c r="D518" s="138" t="s">
        <v>741</v>
      </c>
      <c r="E518" s="138" t="s">
        <v>44</v>
      </c>
      <c r="F518" s="138">
        <v>1</v>
      </c>
      <c r="G518" s="138" t="s">
        <v>740</v>
      </c>
      <c r="H518" s="139" t="s">
        <v>15</v>
      </c>
      <c r="I518" s="156">
        <v>2083620</v>
      </c>
      <c r="J518" s="138" t="s">
        <v>26</v>
      </c>
      <c r="K518" s="136" t="s">
        <v>148</v>
      </c>
      <c r="L518" s="190" t="s">
        <v>237</v>
      </c>
      <c r="M518" s="136" t="s">
        <v>15</v>
      </c>
      <c r="N518" s="47">
        <f>220384.4</f>
        <v>220384.4</v>
      </c>
      <c r="O518" s="39" t="s">
        <v>1383</v>
      </c>
      <c r="P518" s="156">
        <f>N518+N519</f>
        <v>2083620</v>
      </c>
      <c r="Q518" s="139" t="s">
        <v>14</v>
      </c>
      <c r="R518" s="191"/>
    </row>
    <row r="519" spans="1:18" x14ac:dyDescent="0.25">
      <c r="A519" s="139"/>
      <c r="B519" s="138"/>
      <c r="C519" s="139"/>
      <c r="D519" s="138"/>
      <c r="E519" s="138"/>
      <c r="F519" s="138"/>
      <c r="G519" s="138"/>
      <c r="H519" s="139"/>
      <c r="I519" s="156"/>
      <c r="J519" s="138"/>
      <c r="K519" s="136"/>
      <c r="L519" s="190"/>
      <c r="M519" s="136"/>
      <c r="N519" s="47">
        <v>1863235.6</v>
      </c>
      <c r="O519" s="39" t="s">
        <v>1384</v>
      </c>
      <c r="P519" s="156"/>
      <c r="Q519" s="139"/>
      <c r="R519" s="191"/>
    </row>
    <row r="520" spans="1:18" ht="110.25" x14ac:dyDescent="0.25">
      <c r="A520" s="7">
        <v>57</v>
      </c>
      <c r="B520" s="2" t="s">
        <v>0</v>
      </c>
      <c r="C520" s="7" t="s">
        <v>797</v>
      </c>
      <c r="D520" s="2" t="s">
        <v>743</v>
      </c>
      <c r="E520" s="2" t="s">
        <v>44</v>
      </c>
      <c r="F520" s="2">
        <v>1</v>
      </c>
      <c r="G520" s="2" t="s">
        <v>742</v>
      </c>
      <c r="H520" s="7" t="s">
        <v>15</v>
      </c>
      <c r="I520" s="13">
        <v>993155.9</v>
      </c>
      <c r="J520" s="2" t="s">
        <v>26</v>
      </c>
      <c r="K520" s="1" t="s">
        <v>148</v>
      </c>
      <c r="L520" s="14" t="s">
        <v>237</v>
      </c>
      <c r="M520" s="1" t="s">
        <v>15</v>
      </c>
      <c r="N520" s="53">
        <v>993155.9</v>
      </c>
      <c r="O520" s="39" t="s">
        <v>1385</v>
      </c>
      <c r="P520" s="13">
        <f t="shared" si="5"/>
        <v>993155.9</v>
      </c>
      <c r="Q520" s="7" t="s">
        <v>14</v>
      </c>
    </row>
    <row r="521" spans="1:18" ht="31.5" x14ac:dyDescent="0.25">
      <c r="A521" s="7">
        <v>58</v>
      </c>
      <c r="B521" s="2" t="s">
        <v>0</v>
      </c>
      <c r="C521" s="7" t="s">
        <v>1062</v>
      </c>
      <c r="D521" s="2" t="s">
        <v>1061</v>
      </c>
      <c r="E521" s="2" t="s">
        <v>44</v>
      </c>
      <c r="F521" s="2">
        <v>1</v>
      </c>
      <c r="G521" s="2" t="s">
        <v>1060</v>
      </c>
      <c r="H521" s="7" t="s">
        <v>15</v>
      </c>
      <c r="I521" s="13">
        <v>81344.539999999994</v>
      </c>
      <c r="J521" s="2" t="s">
        <v>26</v>
      </c>
      <c r="K521" s="7" t="s">
        <v>148</v>
      </c>
      <c r="L521" s="14" t="s">
        <v>237</v>
      </c>
      <c r="M521" s="1" t="s">
        <v>15</v>
      </c>
      <c r="N521" s="35">
        <v>81344.539999999994</v>
      </c>
      <c r="O521" s="39" t="s">
        <v>1386</v>
      </c>
      <c r="P521" s="13">
        <f>N521</f>
        <v>81344.539999999994</v>
      </c>
      <c r="Q521" s="7" t="s">
        <v>14</v>
      </c>
    </row>
    <row r="522" spans="1:18" ht="47.25" x14ac:dyDescent="0.25">
      <c r="A522" s="7">
        <v>59</v>
      </c>
      <c r="B522" s="2" t="s">
        <v>0</v>
      </c>
      <c r="C522" s="7" t="s">
        <v>798</v>
      </c>
      <c r="D522" s="2" t="s">
        <v>745</v>
      </c>
      <c r="E522" s="2" t="s">
        <v>44</v>
      </c>
      <c r="F522" s="2">
        <v>1</v>
      </c>
      <c r="G522" s="2" t="s">
        <v>744</v>
      </c>
      <c r="H522" s="7" t="s">
        <v>15</v>
      </c>
      <c r="I522" s="13">
        <v>150040</v>
      </c>
      <c r="J522" s="2" t="s">
        <v>26</v>
      </c>
      <c r="K522" s="1" t="s">
        <v>148</v>
      </c>
      <c r="L522" s="14" t="s">
        <v>237</v>
      </c>
      <c r="M522" s="1" t="s">
        <v>15</v>
      </c>
      <c r="N522" s="54">
        <v>150040</v>
      </c>
      <c r="O522" s="39" t="s">
        <v>1387</v>
      </c>
      <c r="P522" s="13">
        <f t="shared" si="5"/>
        <v>150040</v>
      </c>
      <c r="Q522" s="7" t="s">
        <v>14</v>
      </c>
    </row>
    <row r="523" spans="1:18" ht="94.5" x14ac:dyDescent="0.25">
      <c r="A523" s="7">
        <v>60</v>
      </c>
      <c r="B523" s="2" t="s">
        <v>0</v>
      </c>
      <c r="C523" s="7" t="s">
        <v>799</v>
      </c>
      <c r="D523" s="2" t="s">
        <v>747</v>
      </c>
      <c r="E523" s="2" t="s">
        <v>44</v>
      </c>
      <c r="F523" s="2">
        <v>1</v>
      </c>
      <c r="G523" s="2" t="s">
        <v>746</v>
      </c>
      <c r="H523" s="7" t="s">
        <v>15</v>
      </c>
      <c r="I523" s="13">
        <v>2686200</v>
      </c>
      <c r="J523" s="2" t="s">
        <v>26</v>
      </c>
      <c r="K523" s="1" t="s">
        <v>148</v>
      </c>
      <c r="L523" s="14" t="s">
        <v>237</v>
      </c>
      <c r="M523" s="2" t="s">
        <v>1063</v>
      </c>
      <c r="N523" s="1"/>
      <c r="O523" s="13"/>
      <c r="P523" s="13">
        <f t="shared" si="5"/>
        <v>0</v>
      </c>
      <c r="Q523" s="7" t="s">
        <v>13</v>
      </c>
    </row>
    <row r="524" spans="1:18" ht="31.5" x14ac:dyDescent="0.25">
      <c r="A524" s="7">
        <v>61</v>
      </c>
      <c r="B524" s="2" t="s">
        <v>0</v>
      </c>
      <c r="C524" s="7" t="s">
        <v>1066</v>
      </c>
      <c r="D524" s="2" t="s">
        <v>1065</v>
      </c>
      <c r="E524" s="2" t="s">
        <v>44</v>
      </c>
      <c r="F524" s="2">
        <v>1</v>
      </c>
      <c r="G524" s="2" t="s">
        <v>1064</v>
      </c>
      <c r="H524" s="7" t="s">
        <v>15</v>
      </c>
      <c r="I524" s="13">
        <v>7186190</v>
      </c>
      <c r="J524" s="2" t="s">
        <v>26</v>
      </c>
      <c r="K524" s="7" t="s">
        <v>756</v>
      </c>
      <c r="L524" s="14" t="s">
        <v>237</v>
      </c>
      <c r="M524" s="2" t="s">
        <v>15</v>
      </c>
      <c r="N524" s="47">
        <f>186822.36</f>
        <v>186822.36</v>
      </c>
      <c r="O524" s="39" t="s">
        <v>1388</v>
      </c>
      <c r="P524" s="13">
        <f>N524</f>
        <v>186822.36</v>
      </c>
      <c r="Q524" s="7" t="s">
        <v>13</v>
      </c>
    </row>
    <row r="525" spans="1:18" ht="31.5" x14ac:dyDescent="0.25">
      <c r="A525" s="7">
        <v>62</v>
      </c>
      <c r="B525" s="2" t="s">
        <v>0</v>
      </c>
      <c r="C525" s="7" t="s">
        <v>800</v>
      </c>
      <c r="D525" s="2" t="s">
        <v>749</v>
      </c>
      <c r="E525" s="2" t="s">
        <v>44</v>
      </c>
      <c r="F525" s="2">
        <v>1</v>
      </c>
      <c r="G525" s="2" t="s">
        <v>748</v>
      </c>
      <c r="H525" s="7" t="s">
        <v>15</v>
      </c>
      <c r="I525" s="13">
        <v>162140</v>
      </c>
      <c r="J525" s="2" t="s">
        <v>26</v>
      </c>
      <c r="K525" s="1" t="s">
        <v>148</v>
      </c>
      <c r="L525" s="14" t="s">
        <v>237</v>
      </c>
      <c r="M525" s="1" t="s">
        <v>15</v>
      </c>
      <c r="N525" s="35">
        <v>162140</v>
      </c>
      <c r="O525" s="39" t="s">
        <v>1389</v>
      </c>
      <c r="P525" s="13">
        <f t="shared" si="5"/>
        <v>162140</v>
      </c>
      <c r="Q525" s="7" t="s">
        <v>14</v>
      </c>
    </row>
    <row r="526" spans="1:18" ht="47.25" customHeight="1" x14ac:dyDescent="0.25">
      <c r="A526" s="139">
        <v>63</v>
      </c>
      <c r="B526" s="138" t="s">
        <v>0</v>
      </c>
      <c r="C526" s="139" t="s">
        <v>801</v>
      </c>
      <c r="D526" s="138" t="s">
        <v>751</v>
      </c>
      <c r="E526" s="138" t="s">
        <v>44</v>
      </c>
      <c r="F526" s="138">
        <v>1</v>
      </c>
      <c r="G526" s="138" t="s">
        <v>750</v>
      </c>
      <c r="H526" s="139" t="s">
        <v>15</v>
      </c>
      <c r="I526" s="156">
        <v>508321</v>
      </c>
      <c r="J526" s="138" t="s">
        <v>26</v>
      </c>
      <c r="K526" s="136" t="s">
        <v>148</v>
      </c>
      <c r="L526" s="190" t="s">
        <v>237</v>
      </c>
      <c r="M526" s="136" t="s">
        <v>15</v>
      </c>
      <c r="N526" s="47">
        <f>107895.1</f>
        <v>107895.1</v>
      </c>
      <c r="O526" s="39" t="s">
        <v>1390</v>
      </c>
      <c r="P526" s="156">
        <f>SUM(N526:N527)</f>
        <v>508321</v>
      </c>
      <c r="Q526" s="139" t="s">
        <v>14</v>
      </c>
    </row>
    <row r="527" spans="1:18" x14ac:dyDescent="0.25">
      <c r="A527" s="139"/>
      <c r="B527" s="138"/>
      <c r="C527" s="139"/>
      <c r="D527" s="138"/>
      <c r="E527" s="138"/>
      <c r="F527" s="138"/>
      <c r="G527" s="138"/>
      <c r="H527" s="139"/>
      <c r="I527" s="156"/>
      <c r="J527" s="138"/>
      <c r="K527" s="136"/>
      <c r="L527" s="190"/>
      <c r="M527" s="136"/>
      <c r="N527" s="47">
        <v>400425.9</v>
      </c>
      <c r="O527" s="39" t="s">
        <v>1391</v>
      </c>
      <c r="P527" s="156"/>
      <c r="Q527" s="139"/>
    </row>
    <row r="528" spans="1:18" ht="31.5" x14ac:dyDescent="0.25">
      <c r="A528" s="7">
        <v>64</v>
      </c>
      <c r="B528" s="2" t="s">
        <v>0</v>
      </c>
      <c r="C528" s="7" t="s">
        <v>1072</v>
      </c>
      <c r="D528" s="2" t="s">
        <v>1068</v>
      </c>
      <c r="E528" s="2" t="s">
        <v>44</v>
      </c>
      <c r="F528" s="2">
        <v>1</v>
      </c>
      <c r="G528" s="2" t="s">
        <v>1067</v>
      </c>
      <c r="H528" s="7" t="s">
        <v>15</v>
      </c>
      <c r="I528" s="13">
        <v>192390</v>
      </c>
      <c r="J528" s="2" t="s">
        <v>26</v>
      </c>
      <c r="K528" s="1" t="s">
        <v>148</v>
      </c>
      <c r="L528" s="14" t="s">
        <v>237</v>
      </c>
      <c r="M528" s="1" t="s">
        <v>15</v>
      </c>
      <c r="N528" s="35">
        <v>192390</v>
      </c>
      <c r="O528" s="39" t="s">
        <v>1392</v>
      </c>
      <c r="P528" s="13">
        <f>N528</f>
        <v>192390</v>
      </c>
      <c r="Q528" s="7" t="s">
        <v>14</v>
      </c>
    </row>
    <row r="529" spans="1:17" ht="63" x14ac:dyDescent="0.25">
      <c r="A529" s="7">
        <v>65</v>
      </c>
      <c r="B529" s="2" t="s">
        <v>0</v>
      </c>
      <c r="C529" s="7" t="s">
        <v>1073</v>
      </c>
      <c r="D529" s="2" t="s">
        <v>1069</v>
      </c>
      <c r="E529" s="2" t="s">
        <v>44</v>
      </c>
      <c r="F529" s="2">
        <v>1</v>
      </c>
      <c r="G529" s="2" t="s">
        <v>60</v>
      </c>
      <c r="H529" s="7" t="s">
        <v>15</v>
      </c>
      <c r="I529" s="13">
        <v>58683.79</v>
      </c>
      <c r="J529" s="2" t="s">
        <v>26</v>
      </c>
      <c r="K529" s="1" t="s">
        <v>148</v>
      </c>
      <c r="L529" s="14" t="s">
        <v>237</v>
      </c>
      <c r="M529" s="1" t="s">
        <v>15</v>
      </c>
      <c r="N529" s="35">
        <v>58683.79</v>
      </c>
      <c r="O529" s="39" t="s">
        <v>1393</v>
      </c>
      <c r="P529" s="13">
        <f t="shared" ref="P529" si="6">N529</f>
        <v>58683.79</v>
      </c>
      <c r="Q529" s="7" t="s">
        <v>14</v>
      </c>
    </row>
    <row r="530" spans="1:17" ht="47.25" customHeight="1" x14ac:dyDescent="0.25">
      <c r="A530" s="139">
        <v>66</v>
      </c>
      <c r="B530" s="138" t="s">
        <v>0</v>
      </c>
      <c r="C530" s="139" t="s">
        <v>1074</v>
      </c>
      <c r="D530" s="138" t="s">
        <v>1071</v>
      </c>
      <c r="E530" s="138" t="s">
        <v>44</v>
      </c>
      <c r="F530" s="138">
        <v>2</v>
      </c>
      <c r="G530" s="138" t="s">
        <v>1070</v>
      </c>
      <c r="H530" s="139" t="s">
        <v>15</v>
      </c>
      <c r="I530" s="156">
        <v>246840</v>
      </c>
      <c r="J530" s="138" t="s">
        <v>26</v>
      </c>
      <c r="K530" s="139" t="s">
        <v>654</v>
      </c>
      <c r="L530" s="190" t="s">
        <v>237</v>
      </c>
      <c r="M530" s="136" t="s">
        <v>15</v>
      </c>
      <c r="N530" s="47">
        <f>100000</f>
        <v>100000</v>
      </c>
      <c r="O530" s="39" t="s">
        <v>1394</v>
      </c>
      <c r="P530" s="156">
        <f>SUM(N530:N531)</f>
        <v>246840</v>
      </c>
      <c r="Q530" s="139" t="s">
        <v>14</v>
      </c>
    </row>
    <row r="531" spans="1:17" x14ac:dyDescent="0.25">
      <c r="A531" s="139"/>
      <c r="B531" s="138"/>
      <c r="C531" s="139"/>
      <c r="D531" s="138"/>
      <c r="E531" s="138"/>
      <c r="F531" s="138"/>
      <c r="G531" s="138"/>
      <c r="H531" s="139"/>
      <c r="I531" s="156"/>
      <c r="J531" s="138"/>
      <c r="K531" s="139"/>
      <c r="L531" s="190"/>
      <c r="M531" s="136"/>
      <c r="N531" s="47">
        <v>146840</v>
      </c>
      <c r="O531" s="39" t="s">
        <v>1395</v>
      </c>
      <c r="P531" s="156"/>
      <c r="Q531" s="139"/>
    </row>
    <row r="532" spans="1:17" ht="31.5" x14ac:dyDescent="0.25">
      <c r="A532" s="7">
        <v>67</v>
      </c>
      <c r="B532" s="2" t="s">
        <v>0</v>
      </c>
      <c r="C532" s="7" t="s">
        <v>802</v>
      </c>
      <c r="D532" s="2" t="s">
        <v>753</v>
      </c>
      <c r="E532" s="2" t="s">
        <v>44</v>
      </c>
      <c r="F532" s="2">
        <v>1</v>
      </c>
      <c r="G532" s="2" t="s">
        <v>752</v>
      </c>
      <c r="H532" s="7" t="s">
        <v>15</v>
      </c>
      <c r="I532" s="13">
        <v>274537.82</v>
      </c>
      <c r="J532" s="2" t="s">
        <v>26</v>
      </c>
      <c r="K532" s="1" t="s">
        <v>148</v>
      </c>
      <c r="L532" s="14" t="s">
        <v>237</v>
      </c>
      <c r="M532" s="1" t="s">
        <v>15</v>
      </c>
      <c r="N532" s="35">
        <v>274537.82</v>
      </c>
      <c r="O532" s="39" t="s">
        <v>1396</v>
      </c>
      <c r="P532" s="13">
        <f t="shared" si="5"/>
        <v>274537.82</v>
      </c>
      <c r="Q532" s="7" t="s">
        <v>14</v>
      </c>
    </row>
    <row r="533" spans="1:17" ht="31.5" x14ac:dyDescent="0.25">
      <c r="A533" s="7">
        <v>68</v>
      </c>
      <c r="B533" s="2" t="s">
        <v>0</v>
      </c>
      <c r="C533" s="7" t="s">
        <v>803</v>
      </c>
      <c r="D533" s="2" t="s">
        <v>755</v>
      </c>
      <c r="E533" s="2" t="s">
        <v>44</v>
      </c>
      <c r="F533" s="2">
        <v>2</v>
      </c>
      <c r="G533" s="2" t="s">
        <v>754</v>
      </c>
      <c r="H533" s="7" t="s">
        <v>15</v>
      </c>
      <c r="I533" s="13">
        <v>81070</v>
      </c>
      <c r="J533" s="2" t="s">
        <v>26</v>
      </c>
      <c r="K533" s="1" t="s">
        <v>770</v>
      </c>
      <c r="L533" s="14" t="s">
        <v>237</v>
      </c>
      <c r="M533" s="1" t="s">
        <v>15</v>
      </c>
      <c r="N533" s="35">
        <v>81070</v>
      </c>
      <c r="O533" s="39" t="s">
        <v>1397</v>
      </c>
      <c r="P533" s="13">
        <f t="shared" si="5"/>
        <v>81070</v>
      </c>
      <c r="Q533" s="7" t="s">
        <v>14</v>
      </c>
    </row>
    <row r="534" spans="1:17" ht="31.5" x14ac:dyDescent="0.25">
      <c r="A534" s="7">
        <v>69</v>
      </c>
      <c r="B534" s="2" t="s">
        <v>0</v>
      </c>
      <c r="C534" s="7" t="s">
        <v>829</v>
      </c>
      <c r="D534" s="2" t="s">
        <v>826</v>
      </c>
      <c r="E534" s="2" t="s">
        <v>44</v>
      </c>
      <c r="F534" s="2">
        <v>2</v>
      </c>
      <c r="G534" s="2" t="s">
        <v>823</v>
      </c>
      <c r="H534" s="7" t="s">
        <v>15</v>
      </c>
      <c r="I534" s="13">
        <v>313141.95</v>
      </c>
      <c r="J534" s="2" t="s">
        <v>26</v>
      </c>
      <c r="K534" s="7" t="s">
        <v>756</v>
      </c>
      <c r="L534" s="14" t="s">
        <v>237</v>
      </c>
      <c r="M534" s="1" t="s">
        <v>15</v>
      </c>
      <c r="N534" s="1"/>
      <c r="O534" s="13"/>
      <c r="P534" s="13">
        <f t="shared" si="5"/>
        <v>0</v>
      </c>
      <c r="Q534" s="7" t="s">
        <v>13</v>
      </c>
    </row>
    <row r="535" spans="1:17" ht="47.25" x14ac:dyDescent="0.25">
      <c r="A535" s="7">
        <v>70</v>
      </c>
      <c r="B535" s="2" t="s">
        <v>0</v>
      </c>
      <c r="C535" s="7" t="s">
        <v>830</v>
      </c>
      <c r="D535" s="2" t="s">
        <v>828</v>
      </c>
      <c r="E535" s="2" t="s">
        <v>44</v>
      </c>
      <c r="F535" s="2">
        <v>2</v>
      </c>
      <c r="G535" s="2" t="s">
        <v>827</v>
      </c>
      <c r="H535" s="7" t="s">
        <v>15</v>
      </c>
      <c r="I535" s="13">
        <v>38115</v>
      </c>
      <c r="J535" s="2" t="s">
        <v>26</v>
      </c>
      <c r="K535" s="7" t="s">
        <v>756</v>
      </c>
      <c r="L535" s="14" t="s">
        <v>237</v>
      </c>
      <c r="M535" s="1" t="s">
        <v>15</v>
      </c>
      <c r="N535" s="35">
        <v>38115</v>
      </c>
      <c r="O535" s="39" t="s">
        <v>1398</v>
      </c>
      <c r="P535" s="13">
        <f t="shared" si="5"/>
        <v>38115</v>
      </c>
      <c r="Q535" s="7" t="s">
        <v>14</v>
      </c>
    </row>
    <row r="536" spans="1:17" ht="31.5" x14ac:dyDescent="0.25">
      <c r="A536" s="7">
        <v>71</v>
      </c>
      <c r="B536" s="2" t="s">
        <v>0</v>
      </c>
      <c r="C536" s="7" t="s">
        <v>804</v>
      </c>
      <c r="D536" s="2" t="s">
        <v>758</v>
      </c>
      <c r="E536" s="2" t="s">
        <v>44</v>
      </c>
      <c r="F536" s="2">
        <v>3</v>
      </c>
      <c r="G536" s="2" t="s">
        <v>757</v>
      </c>
      <c r="H536" s="7" t="s">
        <v>15</v>
      </c>
      <c r="I536" s="13">
        <v>26620</v>
      </c>
      <c r="J536" s="2" t="s">
        <v>26</v>
      </c>
      <c r="K536" s="1" t="s">
        <v>756</v>
      </c>
      <c r="L536" s="14" t="s">
        <v>237</v>
      </c>
      <c r="M536" s="1" t="s">
        <v>15</v>
      </c>
      <c r="N536" s="35">
        <v>26620</v>
      </c>
      <c r="O536" s="39" t="s">
        <v>1399</v>
      </c>
      <c r="P536" s="13">
        <f>N536</f>
        <v>26620</v>
      </c>
      <c r="Q536" s="7" t="s">
        <v>14</v>
      </c>
    </row>
    <row r="537" spans="1:17" ht="31.5" customHeight="1" x14ac:dyDescent="0.25">
      <c r="A537" s="139">
        <v>72</v>
      </c>
      <c r="B537" s="138" t="s">
        <v>0</v>
      </c>
      <c r="C537" s="139" t="s">
        <v>1079</v>
      </c>
      <c r="D537" s="138" t="s">
        <v>1076</v>
      </c>
      <c r="E537" s="138" t="s">
        <v>44</v>
      </c>
      <c r="F537" s="138">
        <v>2</v>
      </c>
      <c r="G537" s="138" t="s">
        <v>1075</v>
      </c>
      <c r="H537" s="139" t="s">
        <v>15</v>
      </c>
      <c r="I537" s="156">
        <v>733447.54999999993</v>
      </c>
      <c r="J537" s="138" t="s">
        <v>26</v>
      </c>
      <c r="K537" s="139" t="s">
        <v>756</v>
      </c>
      <c r="L537" s="190" t="s">
        <v>237</v>
      </c>
      <c r="M537" s="136" t="s">
        <v>15</v>
      </c>
      <c r="N537" s="47">
        <f>100000</f>
        <v>100000</v>
      </c>
      <c r="O537" s="39" t="s">
        <v>1400</v>
      </c>
      <c r="P537" s="156">
        <f>SUM(N537:N538)</f>
        <v>300000</v>
      </c>
      <c r="Q537" s="139" t="s">
        <v>13</v>
      </c>
    </row>
    <row r="538" spans="1:17" x14ac:dyDescent="0.25">
      <c r="A538" s="139"/>
      <c r="B538" s="138"/>
      <c r="C538" s="139"/>
      <c r="D538" s="138"/>
      <c r="E538" s="138"/>
      <c r="F538" s="138"/>
      <c r="G538" s="138"/>
      <c r="H538" s="139"/>
      <c r="I538" s="156"/>
      <c r="J538" s="138"/>
      <c r="K538" s="139"/>
      <c r="L538" s="190"/>
      <c r="M538" s="136"/>
      <c r="N538" s="47">
        <v>200000</v>
      </c>
      <c r="O538" s="39" t="s">
        <v>1401</v>
      </c>
      <c r="P538" s="156"/>
      <c r="Q538" s="139"/>
    </row>
    <row r="539" spans="1:17" ht="31.5" x14ac:dyDescent="0.25">
      <c r="A539" s="7">
        <v>73</v>
      </c>
      <c r="B539" s="2" t="s">
        <v>0</v>
      </c>
      <c r="C539" s="7" t="s">
        <v>1080</v>
      </c>
      <c r="D539" s="2" t="s">
        <v>1078</v>
      </c>
      <c r="E539" s="2" t="s">
        <v>44</v>
      </c>
      <c r="F539" s="2">
        <v>2</v>
      </c>
      <c r="G539" s="2" t="s">
        <v>1077</v>
      </c>
      <c r="H539" s="7" t="s">
        <v>15</v>
      </c>
      <c r="I539" s="13">
        <v>229658</v>
      </c>
      <c r="J539" s="2" t="s">
        <v>26</v>
      </c>
      <c r="K539" s="7" t="s">
        <v>1081</v>
      </c>
      <c r="L539" s="14" t="s">
        <v>237</v>
      </c>
      <c r="M539" s="1" t="s">
        <v>15</v>
      </c>
      <c r="N539" s="35">
        <v>229658</v>
      </c>
      <c r="O539" s="39" t="s">
        <v>1402</v>
      </c>
      <c r="P539" s="13">
        <f>N539</f>
        <v>229658</v>
      </c>
      <c r="Q539" s="7" t="s">
        <v>14</v>
      </c>
    </row>
    <row r="540" spans="1:17" ht="63" x14ac:dyDescent="0.25">
      <c r="A540" s="7">
        <v>74</v>
      </c>
      <c r="B540" s="2" t="s">
        <v>0</v>
      </c>
      <c r="C540" s="7" t="s">
        <v>1083</v>
      </c>
      <c r="D540" s="2" t="s">
        <v>1082</v>
      </c>
      <c r="E540" s="2" t="s">
        <v>44</v>
      </c>
      <c r="F540" s="2" t="s">
        <v>1085</v>
      </c>
      <c r="G540" s="2" t="s">
        <v>1070</v>
      </c>
      <c r="H540" s="7" t="s">
        <v>15</v>
      </c>
      <c r="I540" s="13">
        <v>290037</v>
      </c>
      <c r="J540" s="2" t="s">
        <v>26</v>
      </c>
      <c r="K540" s="7" t="s">
        <v>1084</v>
      </c>
      <c r="L540" s="14" t="s">
        <v>237</v>
      </c>
      <c r="M540" s="1" t="s">
        <v>15</v>
      </c>
      <c r="N540" s="39">
        <v>290037</v>
      </c>
      <c r="O540" s="39" t="s">
        <v>1403</v>
      </c>
      <c r="P540" s="13">
        <f>N540</f>
        <v>290037</v>
      </c>
      <c r="Q540" s="7" t="s">
        <v>14</v>
      </c>
    </row>
    <row r="541" spans="1:17" ht="31.5" x14ac:dyDescent="0.25">
      <c r="A541" s="7">
        <v>75</v>
      </c>
      <c r="B541" s="2" t="s">
        <v>0</v>
      </c>
      <c r="C541" s="7" t="s">
        <v>805</v>
      </c>
      <c r="D541" s="2" t="s">
        <v>759</v>
      </c>
      <c r="E541" s="2" t="s">
        <v>44</v>
      </c>
      <c r="F541" s="2">
        <v>1</v>
      </c>
      <c r="G541" s="2" t="s">
        <v>748</v>
      </c>
      <c r="H541" s="2" t="s">
        <v>824</v>
      </c>
      <c r="I541" s="13">
        <v>120879</v>
      </c>
      <c r="J541" s="2" t="s">
        <v>26</v>
      </c>
      <c r="K541" s="1" t="s">
        <v>407</v>
      </c>
      <c r="L541" s="14" t="s">
        <v>237</v>
      </c>
      <c r="M541" s="1" t="s">
        <v>15</v>
      </c>
      <c r="N541" s="35">
        <v>120879</v>
      </c>
      <c r="O541" s="39" t="s">
        <v>1404</v>
      </c>
      <c r="P541" s="13">
        <f t="shared" si="5"/>
        <v>120879</v>
      </c>
      <c r="Q541" s="7" t="s">
        <v>14</v>
      </c>
    </row>
    <row r="542" spans="1:17" ht="31.5" x14ac:dyDescent="0.25">
      <c r="A542" s="7">
        <v>76</v>
      </c>
      <c r="B542" s="2" t="s">
        <v>0</v>
      </c>
      <c r="C542" s="7" t="s">
        <v>806</v>
      </c>
      <c r="D542" s="2" t="s">
        <v>761</v>
      </c>
      <c r="E542" s="2" t="s">
        <v>44</v>
      </c>
      <c r="F542" s="2">
        <v>1</v>
      </c>
      <c r="G542" s="2" t="s">
        <v>760</v>
      </c>
      <c r="H542" s="7" t="s">
        <v>15</v>
      </c>
      <c r="I542" s="13">
        <v>254100</v>
      </c>
      <c r="J542" s="2" t="s">
        <v>26</v>
      </c>
      <c r="K542" s="1" t="s">
        <v>756</v>
      </c>
      <c r="L542" s="14" t="s">
        <v>237</v>
      </c>
      <c r="M542" s="1" t="s">
        <v>15</v>
      </c>
      <c r="N542" s="35">
        <v>154100</v>
      </c>
      <c r="O542" s="39" t="s">
        <v>1405</v>
      </c>
      <c r="P542" s="13">
        <f t="shared" si="5"/>
        <v>154100</v>
      </c>
      <c r="Q542" s="7" t="s">
        <v>13</v>
      </c>
    </row>
    <row r="543" spans="1:17" ht="31.5" x14ac:dyDescent="0.25">
      <c r="A543" s="7">
        <v>77</v>
      </c>
      <c r="B543" s="2" t="s">
        <v>0</v>
      </c>
      <c r="C543" s="7" t="s">
        <v>1088</v>
      </c>
      <c r="D543" s="2" t="s">
        <v>1087</v>
      </c>
      <c r="E543" s="2" t="s">
        <v>44</v>
      </c>
      <c r="F543" s="2">
        <v>1</v>
      </c>
      <c r="G543" s="2" t="s">
        <v>1086</v>
      </c>
      <c r="H543" s="7" t="s">
        <v>15</v>
      </c>
      <c r="I543" s="13">
        <v>97435.25</v>
      </c>
      <c r="J543" s="2" t="s">
        <v>26</v>
      </c>
      <c r="K543" s="7" t="s">
        <v>407</v>
      </c>
      <c r="L543" s="14" t="s">
        <v>237</v>
      </c>
      <c r="M543" s="1" t="s">
        <v>15</v>
      </c>
      <c r="N543" s="35">
        <v>97435.25</v>
      </c>
      <c r="O543" s="39" t="s">
        <v>1406</v>
      </c>
      <c r="P543" s="13">
        <f t="shared" si="5"/>
        <v>97435.25</v>
      </c>
      <c r="Q543" s="7" t="s">
        <v>14</v>
      </c>
    </row>
    <row r="544" spans="1:17" ht="31.5" x14ac:dyDescent="0.25">
      <c r="A544" s="7">
        <v>78</v>
      </c>
      <c r="B544" s="2" t="s">
        <v>0</v>
      </c>
      <c r="C544" s="7" t="s">
        <v>1090</v>
      </c>
      <c r="D544" s="2" t="s">
        <v>1089</v>
      </c>
      <c r="E544" s="2" t="s">
        <v>44</v>
      </c>
      <c r="F544" s="2">
        <v>1</v>
      </c>
      <c r="G544" s="2" t="s">
        <v>752</v>
      </c>
      <c r="H544" s="7" t="s">
        <v>15</v>
      </c>
      <c r="I544" s="13">
        <v>78650</v>
      </c>
      <c r="J544" s="2" t="s">
        <v>26</v>
      </c>
      <c r="K544" s="7" t="s">
        <v>407</v>
      </c>
      <c r="L544" s="14" t="s">
        <v>237</v>
      </c>
      <c r="M544" s="1" t="s">
        <v>15</v>
      </c>
      <c r="N544" s="35">
        <v>78650</v>
      </c>
      <c r="O544" s="39" t="s">
        <v>1407</v>
      </c>
      <c r="P544" s="13">
        <f t="shared" si="5"/>
        <v>78650</v>
      </c>
      <c r="Q544" s="7" t="s">
        <v>14</v>
      </c>
    </row>
    <row r="545" spans="1:18" ht="47.25" x14ac:dyDescent="0.25">
      <c r="A545" s="7">
        <v>79</v>
      </c>
      <c r="B545" s="2" t="s">
        <v>0</v>
      </c>
      <c r="C545" s="7" t="s">
        <v>807</v>
      </c>
      <c r="D545" s="2" t="s">
        <v>762</v>
      </c>
      <c r="E545" s="2" t="s">
        <v>44</v>
      </c>
      <c r="F545" s="2">
        <v>1</v>
      </c>
      <c r="G545" s="2" t="s">
        <v>707</v>
      </c>
      <c r="H545" s="2" t="s">
        <v>825</v>
      </c>
      <c r="I545" s="13">
        <v>317625</v>
      </c>
      <c r="J545" s="2" t="s">
        <v>26</v>
      </c>
      <c r="K545" s="1" t="s">
        <v>407</v>
      </c>
      <c r="L545" s="14" t="s">
        <v>237</v>
      </c>
      <c r="M545" s="1" t="s">
        <v>15</v>
      </c>
      <c r="N545" s="1"/>
      <c r="O545" s="13"/>
      <c r="P545" s="13">
        <f t="shared" si="5"/>
        <v>0</v>
      </c>
      <c r="Q545" s="7" t="s">
        <v>13</v>
      </c>
    </row>
    <row r="546" spans="1:18" ht="78.75" x14ac:dyDescent="0.25">
      <c r="A546" s="7">
        <v>80</v>
      </c>
      <c r="B546" s="2" t="s">
        <v>0</v>
      </c>
      <c r="C546" s="7" t="s">
        <v>808</v>
      </c>
      <c r="D546" s="2" t="s">
        <v>764</v>
      </c>
      <c r="E546" s="2" t="s">
        <v>44</v>
      </c>
      <c r="F546" s="2">
        <v>1</v>
      </c>
      <c r="G546" s="2" t="s">
        <v>763</v>
      </c>
      <c r="H546" s="7" t="s">
        <v>15</v>
      </c>
      <c r="I546" s="13">
        <v>200255</v>
      </c>
      <c r="J546" s="2" t="s">
        <v>26</v>
      </c>
      <c r="K546" s="1" t="s">
        <v>407</v>
      </c>
      <c r="L546" s="14" t="s">
        <v>237</v>
      </c>
      <c r="M546" s="2" t="s">
        <v>1091</v>
      </c>
      <c r="N546" s="1"/>
      <c r="O546" s="13"/>
      <c r="P546" s="13">
        <f t="shared" si="5"/>
        <v>0</v>
      </c>
      <c r="Q546" s="7" t="s">
        <v>13</v>
      </c>
    </row>
    <row r="547" spans="1:18" ht="31.5" x14ac:dyDescent="0.25">
      <c r="A547" s="7">
        <v>81</v>
      </c>
      <c r="B547" s="2" t="s">
        <v>0</v>
      </c>
      <c r="C547" s="7" t="s">
        <v>1104</v>
      </c>
      <c r="D547" s="2" t="s">
        <v>1093</v>
      </c>
      <c r="E547" s="2" t="s">
        <v>44</v>
      </c>
      <c r="F547" s="2">
        <v>3</v>
      </c>
      <c r="G547" s="2" t="s">
        <v>1092</v>
      </c>
      <c r="H547" s="7" t="s">
        <v>15</v>
      </c>
      <c r="I547" s="13">
        <v>186824</v>
      </c>
      <c r="J547" s="2" t="s">
        <v>26</v>
      </c>
      <c r="K547" s="7" t="s">
        <v>1084</v>
      </c>
      <c r="L547" s="14" t="s">
        <v>237</v>
      </c>
      <c r="M547" s="2" t="s">
        <v>15</v>
      </c>
      <c r="N547" s="35">
        <v>186824</v>
      </c>
      <c r="O547" s="39" t="s">
        <v>1408</v>
      </c>
      <c r="P547" s="13">
        <f>N547</f>
        <v>186824</v>
      </c>
      <c r="Q547" s="7" t="s">
        <v>14</v>
      </c>
    </row>
    <row r="548" spans="1:18" ht="63" x14ac:dyDescent="0.25">
      <c r="A548" s="7">
        <v>82</v>
      </c>
      <c r="B548" s="2" t="s">
        <v>0</v>
      </c>
      <c r="C548" s="7" t="s">
        <v>1105</v>
      </c>
      <c r="D548" s="2" t="s">
        <v>1094</v>
      </c>
      <c r="E548" s="2" t="s">
        <v>44</v>
      </c>
      <c r="F548" s="2" t="s">
        <v>1113</v>
      </c>
      <c r="G548" s="2" t="s">
        <v>748</v>
      </c>
      <c r="H548" s="2" t="s">
        <v>1114</v>
      </c>
      <c r="I548" s="13">
        <v>432817</v>
      </c>
      <c r="J548" s="2" t="s">
        <v>26</v>
      </c>
      <c r="K548" s="7" t="s">
        <v>1084</v>
      </c>
      <c r="L548" s="14" t="s">
        <v>237</v>
      </c>
      <c r="M548" s="2" t="s">
        <v>15</v>
      </c>
      <c r="N548" s="35">
        <v>432817</v>
      </c>
      <c r="O548" s="39" t="s">
        <v>1409</v>
      </c>
      <c r="P548" s="13">
        <f t="shared" ref="P548:P554" si="7">N548</f>
        <v>432817</v>
      </c>
      <c r="Q548" s="7" t="s">
        <v>14</v>
      </c>
    </row>
    <row r="549" spans="1:18" ht="31.5" x14ac:dyDescent="0.25">
      <c r="A549" s="7">
        <v>83</v>
      </c>
      <c r="B549" s="2" t="s">
        <v>0</v>
      </c>
      <c r="C549" s="7" t="s">
        <v>1106</v>
      </c>
      <c r="D549" s="2" t="s">
        <v>1096</v>
      </c>
      <c r="E549" s="2" t="s">
        <v>44</v>
      </c>
      <c r="F549" s="2">
        <v>2</v>
      </c>
      <c r="G549" s="2" t="s">
        <v>1095</v>
      </c>
      <c r="H549" s="7" t="s">
        <v>15</v>
      </c>
      <c r="I549" s="13">
        <v>326776.33</v>
      </c>
      <c r="J549" s="2" t="s">
        <v>26</v>
      </c>
      <c r="K549" s="7" t="s">
        <v>529</v>
      </c>
      <c r="L549" s="14" t="s">
        <v>237</v>
      </c>
      <c r="M549" s="2" t="s">
        <v>15</v>
      </c>
      <c r="N549" s="1"/>
      <c r="O549" s="13"/>
      <c r="P549" s="13">
        <f t="shared" si="7"/>
        <v>0</v>
      </c>
      <c r="Q549" s="7" t="s">
        <v>13</v>
      </c>
    </row>
    <row r="550" spans="1:18" ht="47.25" customHeight="1" x14ac:dyDescent="0.25">
      <c r="A550" s="139">
        <v>84</v>
      </c>
      <c r="B550" s="138" t="s">
        <v>0</v>
      </c>
      <c r="C550" s="139" t="s">
        <v>1107</v>
      </c>
      <c r="D550" s="138" t="s">
        <v>1098</v>
      </c>
      <c r="E550" s="138" t="s">
        <v>44</v>
      </c>
      <c r="F550" s="138">
        <v>3</v>
      </c>
      <c r="G550" s="138" t="s">
        <v>1097</v>
      </c>
      <c r="H550" s="139" t="s">
        <v>15</v>
      </c>
      <c r="I550" s="156">
        <v>306735</v>
      </c>
      <c r="J550" s="138" t="s">
        <v>26</v>
      </c>
      <c r="K550" s="139" t="s">
        <v>1084</v>
      </c>
      <c r="L550" s="190" t="s">
        <v>237</v>
      </c>
      <c r="M550" s="138" t="s">
        <v>15</v>
      </c>
      <c r="N550" s="47">
        <f>100000</f>
        <v>100000</v>
      </c>
      <c r="O550" s="48" t="s">
        <v>1410</v>
      </c>
      <c r="P550" s="156">
        <f>SUM(N550:N551)</f>
        <v>200000</v>
      </c>
      <c r="Q550" s="139" t="s">
        <v>13</v>
      </c>
      <c r="R550" s="191"/>
    </row>
    <row r="551" spans="1:18" x14ac:dyDescent="0.25">
      <c r="A551" s="139"/>
      <c r="B551" s="138"/>
      <c r="C551" s="139"/>
      <c r="D551" s="138"/>
      <c r="E551" s="138"/>
      <c r="F551" s="138"/>
      <c r="G551" s="138"/>
      <c r="H551" s="139"/>
      <c r="I551" s="156"/>
      <c r="J551" s="138"/>
      <c r="K551" s="139"/>
      <c r="L551" s="190"/>
      <c r="M551" s="138"/>
      <c r="N551" s="47">
        <v>100000</v>
      </c>
      <c r="O551" s="48" t="s">
        <v>1411</v>
      </c>
      <c r="P551" s="156"/>
      <c r="Q551" s="139"/>
      <c r="R551" s="191"/>
    </row>
    <row r="552" spans="1:18" ht="31.5" x14ac:dyDescent="0.25">
      <c r="A552" s="7">
        <v>85</v>
      </c>
      <c r="B552" s="2" t="s">
        <v>0</v>
      </c>
      <c r="C552" s="7" t="s">
        <v>1108</v>
      </c>
      <c r="D552" s="2" t="s">
        <v>1100</v>
      </c>
      <c r="E552" s="2" t="s">
        <v>44</v>
      </c>
      <c r="F552" s="2">
        <v>2</v>
      </c>
      <c r="G552" s="2" t="s">
        <v>1099</v>
      </c>
      <c r="H552" s="7" t="s">
        <v>15</v>
      </c>
      <c r="I552" s="13">
        <v>100361.71</v>
      </c>
      <c r="J552" s="2" t="s">
        <v>26</v>
      </c>
      <c r="K552" s="7" t="s">
        <v>1111</v>
      </c>
      <c r="L552" s="14" t="s">
        <v>237</v>
      </c>
      <c r="M552" s="2" t="s">
        <v>15</v>
      </c>
      <c r="N552" s="1"/>
      <c r="O552" s="13"/>
      <c r="P552" s="13">
        <f t="shared" si="7"/>
        <v>0</v>
      </c>
      <c r="Q552" s="7" t="s">
        <v>13</v>
      </c>
    </row>
    <row r="553" spans="1:18" ht="31.5" x14ac:dyDescent="0.25">
      <c r="A553" s="7">
        <v>86</v>
      </c>
      <c r="B553" s="2" t="s">
        <v>0</v>
      </c>
      <c r="C553" s="7" t="s">
        <v>1109</v>
      </c>
      <c r="D553" s="2" t="s">
        <v>1102</v>
      </c>
      <c r="E553" s="2" t="s">
        <v>44</v>
      </c>
      <c r="F553" s="2">
        <v>2</v>
      </c>
      <c r="G553" s="2" t="s">
        <v>1101</v>
      </c>
      <c r="H553" s="7" t="s">
        <v>15</v>
      </c>
      <c r="I553" s="13">
        <v>724759.75</v>
      </c>
      <c r="J553" s="2" t="s">
        <v>26</v>
      </c>
      <c r="K553" s="7" t="s">
        <v>1112</v>
      </c>
      <c r="L553" s="14" t="s">
        <v>237</v>
      </c>
      <c r="M553" s="2" t="s">
        <v>15</v>
      </c>
      <c r="N553" s="1"/>
      <c r="O553" s="13"/>
      <c r="P553" s="13">
        <f t="shared" si="7"/>
        <v>0</v>
      </c>
      <c r="Q553" s="7" t="s">
        <v>13</v>
      </c>
    </row>
    <row r="554" spans="1:18" ht="31.5" x14ac:dyDescent="0.25">
      <c r="A554" s="7">
        <v>87</v>
      </c>
      <c r="B554" s="2" t="s">
        <v>0</v>
      </c>
      <c r="C554" s="7" t="s">
        <v>1110</v>
      </c>
      <c r="D554" s="2" t="s">
        <v>1103</v>
      </c>
      <c r="E554" s="2" t="s">
        <v>44</v>
      </c>
      <c r="F554" s="2">
        <v>2</v>
      </c>
      <c r="G554" s="2" t="s">
        <v>823</v>
      </c>
      <c r="H554" s="7" t="s">
        <v>15</v>
      </c>
      <c r="I554" s="13">
        <v>157592.82</v>
      </c>
      <c r="J554" s="2" t="s">
        <v>26</v>
      </c>
      <c r="K554" s="7" t="s">
        <v>981</v>
      </c>
      <c r="L554" s="14" t="s">
        <v>237</v>
      </c>
      <c r="M554" s="2" t="s">
        <v>15</v>
      </c>
      <c r="N554" s="1"/>
      <c r="O554" s="13"/>
      <c r="P554" s="13">
        <f t="shared" si="7"/>
        <v>0</v>
      </c>
      <c r="Q554" s="7" t="s">
        <v>13</v>
      </c>
    </row>
    <row r="555" spans="1:18" ht="189" x14ac:dyDescent="0.25">
      <c r="A555" s="139">
        <v>88</v>
      </c>
      <c r="B555" s="138" t="s">
        <v>0</v>
      </c>
      <c r="C555" s="139" t="s">
        <v>822</v>
      </c>
      <c r="D555" s="138" t="s">
        <v>821</v>
      </c>
      <c r="E555" s="138" t="s">
        <v>25</v>
      </c>
      <c r="F555" s="138">
        <v>3</v>
      </c>
      <c r="G555" s="138" t="s">
        <v>820</v>
      </c>
      <c r="H555" s="139" t="s">
        <v>15</v>
      </c>
      <c r="I555" s="156">
        <v>338800</v>
      </c>
      <c r="J555" s="138" t="s">
        <v>26</v>
      </c>
      <c r="K555" s="139" t="s">
        <v>532</v>
      </c>
      <c r="L555" s="190" t="s">
        <v>237</v>
      </c>
      <c r="M555" s="2" t="s">
        <v>1252</v>
      </c>
      <c r="N555" s="1"/>
      <c r="O555" s="13"/>
      <c r="P555" s="156">
        <f>SUM(N555:N556)</f>
        <v>0</v>
      </c>
      <c r="Q555" s="139" t="s">
        <v>13</v>
      </c>
    </row>
    <row r="556" spans="1:18" ht="173.25" x14ac:dyDescent="0.25">
      <c r="A556" s="139"/>
      <c r="B556" s="138"/>
      <c r="C556" s="139"/>
      <c r="D556" s="138"/>
      <c r="E556" s="138"/>
      <c r="F556" s="138"/>
      <c r="G556" s="138"/>
      <c r="H556" s="139"/>
      <c r="I556" s="156"/>
      <c r="J556" s="138"/>
      <c r="K556" s="139"/>
      <c r="L556" s="190"/>
      <c r="M556" s="36" t="s">
        <v>1412</v>
      </c>
      <c r="N556" s="1"/>
      <c r="O556" s="13"/>
      <c r="P556" s="156"/>
      <c r="Q556" s="139"/>
    </row>
    <row r="557" spans="1:18" ht="78.75" x14ac:dyDescent="0.25">
      <c r="A557" s="7">
        <v>89</v>
      </c>
      <c r="B557" s="2" t="s">
        <v>2</v>
      </c>
      <c r="C557" s="13" t="s">
        <v>1142</v>
      </c>
      <c r="D557" s="2" t="s">
        <v>1115</v>
      </c>
      <c r="E557" s="2" t="s">
        <v>25</v>
      </c>
      <c r="F557" s="2" t="s">
        <v>1166</v>
      </c>
      <c r="G557" s="2" t="s">
        <v>59</v>
      </c>
      <c r="H557" s="7" t="s">
        <v>15</v>
      </c>
      <c r="I557" s="13">
        <v>85401.8</v>
      </c>
      <c r="J557" s="2" t="s">
        <v>26</v>
      </c>
      <c r="K557" s="7" t="s">
        <v>996</v>
      </c>
      <c r="L557" s="14" t="s">
        <v>1160</v>
      </c>
      <c r="M557" s="2" t="s">
        <v>15</v>
      </c>
      <c r="N557" s="1"/>
      <c r="O557" s="13"/>
      <c r="P557" s="13"/>
      <c r="Q557" s="7" t="s">
        <v>13</v>
      </c>
    </row>
    <row r="558" spans="1:18" ht="63" x14ac:dyDescent="0.25">
      <c r="A558" s="7">
        <v>90</v>
      </c>
      <c r="B558" s="2" t="s">
        <v>1116</v>
      </c>
      <c r="C558" s="13" t="s">
        <v>1143</v>
      </c>
      <c r="D558" s="2" t="s">
        <v>1118</v>
      </c>
      <c r="E558" s="7" t="s">
        <v>15</v>
      </c>
      <c r="F558" s="2" t="s">
        <v>15</v>
      </c>
      <c r="G558" s="2" t="s">
        <v>59</v>
      </c>
      <c r="H558" s="7" t="s">
        <v>15</v>
      </c>
      <c r="I558" s="13">
        <v>15222.28</v>
      </c>
      <c r="J558" s="2" t="s">
        <v>26</v>
      </c>
      <c r="K558" s="7" t="s">
        <v>1117</v>
      </c>
      <c r="L558" s="14" t="s">
        <v>237</v>
      </c>
      <c r="M558" s="2" t="s">
        <v>15</v>
      </c>
      <c r="N558" s="35">
        <v>15222.28</v>
      </c>
      <c r="O558" s="39" t="s">
        <v>1413</v>
      </c>
      <c r="P558" s="13">
        <f>N558</f>
        <v>15222.28</v>
      </c>
      <c r="Q558" s="7" t="s">
        <v>14</v>
      </c>
    </row>
    <row r="559" spans="1:18" ht="189" x14ac:dyDescent="0.25">
      <c r="A559" s="7">
        <v>91</v>
      </c>
      <c r="B559" s="2" t="s">
        <v>0</v>
      </c>
      <c r="C559" s="13" t="s">
        <v>1144</v>
      </c>
      <c r="D559" s="2" t="s">
        <v>1121</v>
      </c>
      <c r="E559" s="2" t="s">
        <v>24</v>
      </c>
      <c r="F559" s="2">
        <v>1</v>
      </c>
      <c r="G559" s="2" t="s">
        <v>1120</v>
      </c>
      <c r="H559" s="7" t="s">
        <v>15</v>
      </c>
      <c r="I559" s="13">
        <v>25567.3</v>
      </c>
      <c r="J559" s="2" t="s">
        <v>26</v>
      </c>
      <c r="K559" s="7" t="s">
        <v>1119</v>
      </c>
      <c r="L559" s="14" t="s">
        <v>660</v>
      </c>
      <c r="M559" s="2" t="s">
        <v>15</v>
      </c>
      <c r="N559" s="35">
        <v>25567.3</v>
      </c>
      <c r="O559" s="39" t="s">
        <v>1414</v>
      </c>
      <c r="P559" s="13">
        <f t="shared" ref="P559:P576" si="8">N559</f>
        <v>25567.3</v>
      </c>
      <c r="Q559" s="7" t="s">
        <v>14</v>
      </c>
    </row>
    <row r="560" spans="1:18" ht="31.5" x14ac:dyDescent="0.25">
      <c r="A560" s="7">
        <v>92</v>
      </c>
      <c r="B560" s="2" t="s">
        <v>0</v>
      </c>
      <c r="C560" s="13" t="s">
        <v>1145</v>
      </c>
      <c r="D560" s="2" t="s">
        <v>1122</v>
      </c>
      <c r="E560" s="2" t="s">
        <v>44</v>
      </c>
      <c r="F560" s="2">
        <v>1</v>
      </c>
      <c r="G560" s="2" t="s">
        <v>746</v>
      </c>
      <c r="H560" s="7" t="s">
        <v>15</v>
      </c>
      <c r="I560" s="13">
        <v>386595</v>
      </c>
      <c r="J560" s="2" t="s">
        <v>26</v>
      </c>
      <c r="K560" s="7" t="s">
        <v>1161</v>
      </c>
      <c r="L560" s="14" t="s">
        <v>237</v>
      </c>
      <c r="M560" s="2" t="s">
        <v>15</v>
      </c>
      <c r="N560" s="1"/>
      <c r="O560" s="13"/>
      <c r="P560" s="13">
        <f t="shared" si="8"/>
        <v>0</v>
      </c>
      <c r="Q560" s="7" t="s">
        <v>13</v>
      </c>
    </row>
    <row r="561" spans="1:18" ht="31.5" x14ac:dyDescent="0.25">
      <c r="A561" s="7">
        <v>93</v>
      </c>
      <c r="B561" s="2" t="s">
        <v>0</v>
      </c>
      <c r="C561" s="13" t="s">
        <v>1146</v>
      </c>
      <c r="D561" s="2" t="s">
        <v>1123</v>
      </c>
      <c r="E561" s="2" t="s">
        <v>44</v>
      </c>
      <c r="F561" s="2">
        <v>1</v>
      </c>
      <c r="G561" s="2" t="s">
        <v>763</v>
      </c>
      <c r="H561" s="7" t="s">
        <v>15</v>
      </c>
      <c r="I561" s="13">
        <v>277090</v>
      </c>
      <c r="J561" s="2" t="s">
        <v>26</v>
      </c>
      <c r="K561" s="7" t="s">
        <v>941</v>
      </c>
      <c r="L561" s="14" t="s">
        <v>237</v>
      </c>
      <c r="M561" s="2" t="s">
        <v>15</v>
      </c>
      <c r="N561" s="35">
        <v>277090</v>
      </c>
      <c r="O561" s="39" t="s">
        <v>1415</v>
      </c>
      <c r="P561" s="13">
        <f t="shared" si="8"/>
        <v>277090</v>
      </c>
      <c r="Q561" s="7" t="s">
        <v>14</v>
      </c>
    </row>
    <row r="562" spans="1:18" ht="31.5" customHeight="1" x14ac:dyDescent="0.25">
      <c r="A562" s="139">
        <v>94</v>
      </c>
      <c r="B562" s="138" t="s">
        <v>0</v>
      </c>
      <c r="C562" s="156" t="s">
        <v>1147</v>
      </c>
      <c r="D562" s="138" t="s">
        <v>1125</v>
      </c>
      <c r="E562" s="138" t="s">
        <v>44</v>
      </c>
      <c r="F562" s="138">
        <v>1</v>
      </c>
      <c r="G562" s="138" t="s">
        <v>1124</v>
      </c>
      <c r="H562" s="139" t="s">
        <v>15</v>
      </c>
      <c r="I562" s="156">
        <v>1122880</v>
      </c>
      <c r="J562" s="138" t="s">
        <v>26</v>
      </c>
      <c r="K562" s="139" t="s">
        <v>1111</v>
      </c>
      <c r="L562" s="190" t="s">
        <v>237</v>
      </c>
      <c r="M562" s="138" t="s">
        <v>15</v>
      </c>
      <c r="N562" s="47">
        <v>300000</v>
      </c>
      <c r="O562" s="39" t="s">
        <v>1416</v>
      </c>
      <c r="P562" s="156">
        <f>SUM(N562:N563)</f>
        <v>1122880</v>
      </c>
      <c r="Q562" s="139" t="s">
        <v>14</v>
      </c>
      <c r="R562" s="191"/>
    </row>
    <row r="563" spans="1:18" x14ac:dyDescent="0.25">
      <c r="A563" s="139"/>
      <c r="B563" s="138"/>
      <c r="C563" s="156"/>
      <c r="D563" s="138"/>
      <c r="E563" s="138"/>
      <c r="F563" s="138"/>
      <c r="G563" s="138"/>
      <c r="H563" s="139"/>
      <c r="I563" s="156"/>
      <c r="J563" s="138"/>
      <c r="K563" s="139"/>
      <c r="L563" s="190"/>
      <c r="M563" s="138"/>
      <c r="N563" s="47">
        <v>822880</v>
      </c>
      <c r="O563" s="39" t="s">
        <v>1417</v>
      </c>
      <c r="P563" s="156"/>
      <c r="Q563" s="139"/>
      <c r="R563" s="191"/>
    </row>
    <row r="564" spans="1:18" ht="47.25" x14ac:dyDescent="0.25">
      <c r="A564" s="7">
        <v>95</v>
      </c>
      <c r="B564" s="2" t="s">
        <v>0</v>
      </c>
      <c r="C564" s="13" t="s">
        <v>1148</v>
      </c>
      <c r="D564" s="2" t="s">
        <v>1126</v>
      </c>
      <c r="E564" s="2" t="s">
        <v>44</v>
      </c>
      <c r="F564" s="2">
        <v>1</v>
      </c>
      <c r="G564" s="2" t="s">
        <v>707</v>
      </c>
      <c r="H564" s="7" t="s">
        <v>15</v>
      </c>
      <c r="I564" s="13">
        <v>445280</v>
      </c>
      <c r="J564" s="2" t="s">
        <v>26</v>
      </c>
      <c r="K564" s="7" t="s">
        <v>1111</v>
      </c>
      <c r="L564" s="14" t="s">
        <v>237</v>
      </c>
      <c r="M564" s="2" t="s">
        <v>15</v>
      </c>
      <c r="N564" s="1"/>
      <c r="O564" s="13"/>
      <c r="P564" s="13">
        <f t="shared" si="8"/>
        <v>0</v>
      </c>
      <c r="Q564" s="7" t="s">
        <v>13</v>
      </c>
    </row>
    <row r="565" spans="1:18" ht="63" x14ac:dyDescent="0.25">
      <c r="A565" s="7">
        <v>96</v>
      </c>
      <c r="B565" s="2" t="s">
        <v>0</v>
      </c>
      <c r="C565" s="13" t="s">
        <v>1149</v>
      </c>
      <c r="D565" s="2" t="s">
        <v>1127</v>
      </c>
      <c r="E565" s="2" t="s">
        <v>44</v>
      </c>
      <c r="F565" s="2">
        <v>1</v>
      </c>
      <c r="G565" s="2" t="s">
        <v>750</v>
      </c>
      <c r="H565" s="7" t="s">
        <v>15</v>
      </c>
      <c r="I565" s="13">
        <v>440198</v>
      </c>
      <c r="J565" s="2" t="s">
        <v>26</v>
      </c>
      <c r="K565" s="7" t="s">
        <v>1111</v>
      </c>
      <c r="L565" s="14" t="s">
        <v>237</v>
      </c>
      <c r="M565" s="2" t="s">
        <v>15</v>
      </c>
      <c r="N565" s="1"/>
      <c r="O565" s="13"/>
      <c r="P565" s="13">
        <f t="shared" si="8"/>
        <v>0</v>
      </c>
      <c r="Q565" s="7" t="s">
        <v>13</v>
      </c>
    </row>
    <row r="566" spans="1:18" ht="47.25" customHeight="1" x14ac:dyDescent="0.25">
      <c r="A566" s="139">
        <v>97</v>
      </c>
      <c r="B566" s="138" t="s">
        <v>0</v>
      </c>
      <c r="C566" s="156" t="s">
        <v>1150</v>
      </c>
      <c r="D566" s="138" t="s">
        <v>1129</v>
      </c>
      <c r="E566" s="138" t="s">
        <v>44</v>
      </c>
      <c r="F566" s="138">
        <v>2</v>
      </c>
      <c r="G566" s="138" t="s">
        <v>1128</v>
      </c>
      <c r="H566" s="139" t="s">
        <v>15</v>
      </c>
      <c r="I566" s="156">
        <v>363000</v>
      </c>
      <c r="J566" s="138" t="s">
        <v>26</v>
      </c>
      <c r="K566" s="139" t="s">
        <v>986</v>
      </c>
      <c r="L566" s="190" t="s">
        <v>237</v>
      </c>
      <c r="M566" s="138" t="s">
        <v>15</v>
      </c>
      <c r="N566" s="47">
        <v>100000</v>
      </c>
      <c r="O566" s="48" t="s">
        <v>1418</v>
      </c>
      <c r="P566" s="156">
        <f>SUM(N566:N567)</f>
        <v>363000</v>
      </c>
      <c r="Q566" s="139" t="s">
        <v>14</v>
      </c>
      <c r="R566" s="191"/>
    </row>
    <row r="567" spans="1:18" x14ac:dyDescent="0.25">
      <c r="A567" s="139"/>
      <c r="B567" s="138"/>
      <c r="C567" s="156"/>
      <c r="D567" s="138"/>
      <c r="E567" s="138"/>
      <c r="F567" s="138"/>
      <c r="G567" s="138"/>
      <c r="H567" s="139"/>
      <c r="I567" s="156"/>
      <c r="J567" s="138"/>
      <c r="K567" s="139"/>
      <c r="L567" s="190"/>
      <c r="M567" s="138"/>
      <c r="N567" s="47">
        <v>263000</v>
      </c>
      <c r="O567" s="48" t="s">
        <v>1419</v>
      </c>
      <c r="P567" s="156"/>
      <c r="Q567" s="139"/>
      <c r="R567" s="191"/>
    </row>
    <row r="568" spans="1:18" ht="31.5" x14ac:dyDescent="0.25">
      <c r="A568" s="7">
        <v>98</v>
      </c>
      <c r="B568" s="2" t="s">
        <v>0</v>
      </c>
      <c r="C568" s="13" t="s">
        <v>1151</v>
      </c>
      <c r="D568" s="2" t="s">
        <v>1130</v>
      </c>
      <c r="E568" s="2" t="s">
        <v>44</v>
      </c>
      <c r="F568" s="2">
        <v>1</v>
      </c>
      <c r="G568" s="2" t="s">
        <v>746</v>
      </c>
      <c r="H568" s="7" t="s">
        <v>15</v>
      </c>
      <c r="I568" s="13">
        <v>399300</v>
      </c>
      <c r="J568" s="2" t="s">
        <v>26</v>
      </c>
      <c r="K568" s="7" t="s">
        <v>1035</v>
      </c>
      <c r="L568" s="14" t="s">
        <v>237</v>
      </c>
      <c r="M568" s="2" t="s">
        <v>15</v>
      </c>
      <c r="N568" s="1"/>
      <c r="O568" s="13"/>
      <c r="P568" s="13">
        <f t="shared" si="8"/>
        <v>0</v>
      </c>
      <c r="Q568" s="7" t="s">
        <v>13</v>
      </c>
    </row>
    <row r="569" spans="1:18" ht="47.25" x14ac:dyDescent="0.25">
      <c r="A569" s="7">
        <v>99</v>
      </c>
      <c r="B569" s="2" t="s">
        <v>0</v>
      </c>
      <c r="C569" s="13" t="s">
        <v>1152</v>
      </c>
      <c r="D569" s="2" t="s">
        <v>1131</v>
      </c>
      <c r="E569" s="2" t="s">
        <v>44</v>
      </c>
      <c r="F569" s="2">
        <v>1</v>
      </c>
      <c r="G569" s="2" t="s">
        <v>1128</v>
      </c>
      <c r="H569" s="7" t="s">
        <v>15</v>
      </c>
      <c r="I569" s="13">
        <v>2033949.5</v>
      </c>
      <c r="J569" s="2" t="s">
        <v>26</v>
      </c>
      <c r="K569" s="7" t="s">
        <v>1054</v>
      </c>
      <c r="L569" s="14" t="s">
        <v>237</v>
      </c>
      <c r="M569" s="2" t="s">
        <v>15</v>
      </c>
      <c r="N569" s="1"/>
      <c r="O569" s="13"/>
      <c r="P569" s="13">
        <f t="shared" si="8"/>
        <v>0</v>
      </c>
      <c r="Q569" s="7" t="s">
        <v>13</v>
      </c>
    </row>
    <row r="570" spans="1:18" ht="47.25" x14ac:dyDescent="0.25">
      <c r="A570" s="7">
        <v>100</v>
      </c>
      <c r="B570" s="2" t="s">
        <v>0</v>
      </c>
      <c r="C570" s="13" t="s">
        <v>1153</v>
      </c>
      <c r="D570" s="2" t="s">
        <v>1133</v>
      </c>
      <c r="E570" s="2" t="s">
        <v>44</v>
      </c>
      <c r="F570" s="2">
        <v>2</v>
      </c>
      <c r="G570" s="2" t="s">
        <v>1132</v>
      </c>
      <c r="H570" s="7" t="s">
        <v>15</v>
      </c>
      <c r="I570" s="13">
        <v>46265.56</v>
      </c>
      <c r="J570" s="2" t="s">
        <v>26</v>
      </c>
      <c r="K570" s="7" t="s">
        <v>929</v>
      </c>
      <c r="L570" s="14" t="s">
        <v>237</v>
      </c>
      <c r="M570" s="2" t="s">
        <v>15</v>
      </c>
      <c r="N570" s="35">
        <v>46265.56</v>
      </c>
      <c r="O570" s="39" t="s">
        <v>1420</v>
      </c>
      <c r="P570" s="13">
        <f t="shared" si="8"/>
        <v>46265.56</v>
      </c>
      <c r="Q570" s="7" t="s">
        <v>14</v>
      </c>
    </row>
    <row r="571" spans="1:18" ht="47.25" x14ac:dyDescent="0.25">
      <c r="A571" s="7">
        <v>101</v>
      </c>
      <c r="B571" s="2" t="s">
        <v>0</v>
      </c>
      <c r="C571" s="13" t="s">
        <v>1154</v>
      </c>
      <c r="D571" s="2" t="s">
        <v>1134</v>
      </c>
      <c r="E571" s="2" t="s">
        <v>25</v>
      </c>
      <c r="F571" s="2">
        <v>2</v>
      </c>
      <c r="G571" s="2" t="s">
        <v>547</v>
      </c>
      <c r="H571" s="7" t="s">
        <v>15</v>
      </c>
      <c r="I571" s="13">
        <v>139271</v>
      </c>
      <c r="J571" s="2" t="s">
        <v>26</v>
      </c>
      <c r="K571" s="7" t="s">
        <v>941</v>
      </c>
      <c r="L571" s="14" t="s">
        <v>237</v>
      </c>
      <c r="M571" s="2" t="s">
        <v>15</v>
      </c>
      <c r="N571" s="1"/>
      <c r="O571" s="13"/>
      <c r="P571" s="13">
        <f t="shared" si="8"/>
        <v>0</v>
      </c>
      <c r="Q571" s="7" t="s">
        <v>13</v>
      </c>
    </row>
    <row r="572" spans="1:18" ht="47.25" x14ac:dyDescent="0.25">
      <c r="A572" s="7">
        <v>102</v>
      </c>
      <c r="B572" s="2" t="s">
        <v>0</v>
      </c>
      <c r="C572" s="13" t="s">
        <v>1155</v>
      </c>
      <c r="D572" s="2" t="s">
        <v>1135</v>
      </c>
      <c r="E572" s="2" t="s">
        <v>44</v>
      </c>
      <c r="F572" s="2" t="s">
        <v>1167</v>
      </c>
      <c r="G572" s="2" t="s">
        <v>748</v>
      </c>
      <c r="H572" s="7" t="s">
        <v>15</v>
      </c>
      <c r="I572" s="13">
        <v>3108490</v>
      </c>
      <c r="J572" s="2" t="s">
        <v>26</v>
      </c>
      <c r="K572" s="7" t="s">
        <v>1162</v>
      </c>
      <c r="L572" s="14" t="s">
        <v>237</v>
      </c>
      <c r="M572" s="2" t="s">
        <v>15</v>
      </c>
      <c r="N572" s="1"/>
      <c r="O572" s="13"/>
      <c r="P572" s="13">
        <f t="shared" si="8"/>
        <v>0</v>
      </c>
      <c r="Q572" s="7" t="s">
        <v>13</v>
      </c>
    </row>
    <row r="573" spans="1:18" ht="31.5" x14ac:dyDescent="0.25">
      <c r="A573" s="7">
        <v>103</v>
      </c>
      <c r="B573" s="2" t="s">
        <v>0</v>
      </c>
      <c r="C573" s="13" t="s">
        <v>1156</v>
      </c>
      <c r="D573" s="2" t="s">
        <v>1137</v>
      </c>
      <c r="E573" s="2" t="s">
        <v>44</v>
      </c>
      <c r="F573" s="2">
        <v>2</v>
      </c>
      <c r="G573" s="2" t="s">
        <v>1136</v>
      </c>
      <c r="H573" s="7" t="s">
        <v>15</v>
      </c>
      <c r="I573" s="13">
        <v>335702.39999999997</v>
      </c>
      <c r="J573" s="2" t="s">
        <v>26</v>
      </c>
      <c r="K573" s="7" t="s">
        <v>1163</v>
      </c>
      <c r="L573" s="14" t="s">
        <v>237</v>
      </c>
      <c r="M573" s="2" t="s">
        <v>15</v>
      </c>
      <c r="N573" s="1"/>
      <c r="O573" s="13"/>
      <c r="P573" s="13">
        <f t="shared" si="8"/>
        <v>0</v>
      </c>
      <c r="Q573" s="7" t="s">
        <v>13</v>
      </c>
    </row>
    <row r="574" spans="1:18" ht="47.25" x14ac:dyDescent="0.25">
      <c r="A574" s="7">
        <v>104</v>
      </c>
      <c r="B574" s="2" t="s">
        <v>0</v>
      </c>
      <c r="C574" s="13" t="s">
        <v>1157</v>
      </c>
      <c r="D574" s="2" t="s">
        <v>1138</v>
      </c>
      <c r="E574" s="2" t="s">
        <v>44</v>
      </c>
      <c r="F574" s="2" t="s">
        <v>1168</v>
      </c>
      <c r="G574" s="2" t="s">
        <v>754</v>
      </c>
      <c r="H574" s="7" t="s">
        <v>15</v>
      </c>
      <c r="I574" s="13">
        <v>687151.74</v>
      </c>
      <c r="J574" s="2" t="s">
        <v>26</v>
      </c>
      <c r="K574" s="7" t="s">
        <v>1164</v>
      </c>
      <c r="L574" s="14" t="s">
        <v>237</v>
      </c>
      <c r="M574" s="2" t="s">
        <v>15</v>
      </c>
      <c r="N574" s="1"/>
      <c r="O574" s="13"/>
      <c r="P574" s="13">
        <f t="shared" si="8"/>
        <v>0</v>
      </c>
      <c r="Q574" s="7" t="s">
        <v>13</v>
      </c>
    </row>
    <row r="575" spans="1:18" ht="31.5" x14ac:dyDescent="0.25">
      <c r="A575" s="7">
        <v>105</v>
      </c>
      <c r="B575" s="2" t="s">
        <v>0</v>
      </c>
      <c r="C575" s="13" t="s">
        <v>1158</v>
      </c>
      <c r="D575" s="2" t="s">
        <v>1140</v>
      </c>
      <c r="E575" s="2" t="s">
        <v>44</v>
      </c>
      <c r="F575" s="2">
        <v>2</v>
      </c>
      <c r="G575" s="2" t="s">
        <v>1139</v>
      </c>
      <c r="H575" s="7" t="s">
        <v>15</v>
      </c>
      <c r="I575" s="13">
        <v>165419.1</v>
      </c>
      <c r="J575" s="2" t="s">
        <v>26</v>
      </c>
      <c r="K575" s="7" t="s">
        <v>922</v>
      </c>
      <c r="L575" s="14" t="s">
        <v>237</v>
      </c>
      <c r="M575" s="2" t="s">
        <v>15</v>
      </c>
      <c r="N575" s="1"/>
      <c r="O575" s="13"/>
      <c r="P575" s="13">
        <f t="shared" si="8"/>
        <v>0</v>
      </c>
      <c r="Q575" s="7" t="s">
        <v>13</v>
      </c>
    </row>
    <row r="576" spans="1:18" ht="78.75" x14ac:dyDescent="0.25">
      <c r="A576" s="7">
        <v>106</v>
      </c>
      <c r="B576" s="2" t="s">
        <v>0</v>
      </c>
      <c r="C576" s="13" t="s">
        <v>1159</v>
      </c>
      <c r="D576" s="2" t="s">
        <v>1141</v>
      </c>
      <c r="E576" s="2" t="s">
        <v>44</v>
      </c>
      <c r="F576" s="2">
        <v>2</v>
      </c>
      <c r="G576" s="2" t="s">
        <v>713</v>
      </c>
      <c r="H576" s="7" t="s">
        <v>15</v>
      </c>
      <c r="I576" s="13">
        <v>527560</v>
      </c>
      <c r="J576" s="2" t="s">
        <v>26</v>
      </c>
      <c r="K576" s="7" t="s">
        <v>922</v>
      </c>
      <c r="L576" s="14" t="s">
        <v>237</v>
      </c>
      <c r="M576" s="2" t="s">
        <v>1165</v>
      </c>
      <c r="N576" s="1"/>
      <c r="O576" s="13"/>
      <c r="P576" s="13">
        <f t="shared" si="8"/>
        <v>0</v>
      </c>
      <c r="Q576" s="7" t="s">
        <v>13</v>
      </c>
    </row>
    <row r="577" spans="1:17" ht="236.25" x14ac:dyDescent="0.25">
      <c r="A577" s="7">
        <v>107</v>
      </c>
      <c r="B577" s="2" t="s">
        <v>0</v>
      </c>
      <c r="C577" s="7" t="s">
        <v>1212</v>
      </c>
      <c r="D577" s="2" t="s">
        <v>1171</v>
      </c>
      <c r="E577" s="2" t="s">
        <v>25</v>
      </c>
      <c r="F577" s="2">
        <v>2</v>
      </c>
      <c r="G577" s="2" t="s">
        <v>1170</v>
      </c>
      <c r="H577" s="7" t="s">
        <v>15</v>
      </c>
      <c r="I577" s="13">
        <v>98838.85</v>
      </c>
      <c r="J577" s="2" t="s">
        <v>26</v>
      </c>
      <c r="K577" s="7" t="s">
        <v>1169</v>
      </c>
      <c r="L577" s="14" t="s">
        <v>237</v>
      </c>
      <c r="M577" s="32" t="s">
        <v>1172</v>
      </c>
      <c r="N577" s="35">
        <v>98838.85</v>
      </c>
      <c r="O577" s="39" t="s">
        <v>1421</v>
      </c>
      <c r="P577" s="13">
        <f>N577</f>
        <v>98838.85</v>
      </c>
      <c r="Q577" s="7" t="s">
        <v>14</v>
      </c>
    </row>
    <row r="578" spans="1:17" ht="31.5" x14ac:dyDescent="0.25">
      <c r="A578" s="7">
        <v>108</v>
      </c>
      <c r="B578" s="2" t="s">
        <v>0</v>
      </c>
      <c r="C578" s="7" t="s">
        <v>1213</v>
      </c>
      <c r="D578" s="2" t="s">
        <v>1173</v>
      </c>
      <c r="E578" s="2" t="s">
        <v>44</v>
      </c>
      <c r="F578" s="2">
        <v>1</v>
      </c>
      <c r="G578" s="2" t="s">
        <v>750</v>
      </c>
      <c r="H578" s="7" t="s">
        <v>15</v>
      </c>
      <c r="I578" s="13">
        <v>508079</v>
      </c>
      <c r="J578" s="2" t="s">
        <v>26</v>
      </c>
      <c r="K578" s="7" t="s">
        <v>1169</v>
      </c>
      <c r="L578" s="14" t="s">
        <v>237</v>
      </c>
      <c r="M578" s="2" t="s">
        <v>15</v>
      </c>
      <c r="N578" s="1"/>
      <c r="O578" s="13"/>
      <c r="P578" s="13">
        <f t="shared" ref="P578:P606" si="9">N578</f>
        <v>0</v>
      </c>
      <c r="Q578" s="7" t="s">
        <v>13</v>
      </c>
    </row>
    <row r="579" spans="1:17" ht="31.5" x14ac:dyDescent="0.25">
      <c r="A579" s="7">
        <v>109</v>
      </c>
      <c r="B579" s="2" t="s">
        <v>0</v>
      </c>
      <c r="C579" s="7" t="s">
        <v>1214</v>
      </c>
      <c r="D579" s="2" t="s">
        <v>1175</v>
      </c>
      <c r="E579" s="2" t="s">
        <v>44</v>
      </c>
      <c r="F579" s="2">
        <v>1</v>
      </c>
      <c r="G579" s="2" t="s">
        <v>1174</v>
      </c>
      <c r="H579" s="7" t="s">
        <v>15</v>
      </c>
      <c r="I579" s="13">
        <v>421974.79</v>
      </c>
      <c r="J579" s="2" t="s">
        <v>26</v>
      </c>
      <c r="K579" s="7" t="s">
        <v>1169</v>
      </c>
      <c r="L579" s="14" t="s">
        <v>237</v>
      </c>
      <c r="M579" s="2" t="s">
        <v>15</v>
      </c>
      <c r="N579" s="1"/>
      <c r="O579" s="13"/>
      <c r="P579" s="13">
        <f t="shared" si="9"/>
        <v>0</v>
      </c>
      <c r="Q579" s="7" t="s">
        <v>13</v>
      </c>
    </row>
    <row r="580" spans="1:17" ht="31.5" x14ac:dyDescent="0.25">
      <c r="A580" s="7">
        <v>110</v>
      </c>
      <c r="B580" s="2" t="s">
        <v>0</v>
      </c>
      <c r="C580" s="7" t="s">
        <v>1215</v>
      </c>
      <c r="D580" s="2" t="s">
        <v>1177</v>
      </c>
      <c r="E580" s="2" t="s">
        <v>44</v>
      </c>
      <c r="F580" s="2">
        <v>1</v>
      </c>
      <c r="G580" s="2" t="s">
        <v>1176</v>
      </c>
      <c r="H580" s="7" t="s">
        <v>15</v>
      </c>
      <c r="I580" s="13">
        <v>87422.5</v>
      </c>
      <c r="J580" s="2" t="s">
        <v>26</v>
      </c>
      <c r="K580" s="7" t="s">
        <v>1169</v>
      </c>
      <c r="L580" s="14" t="s">
        <v>237</v>
      </c>
      <c r="M580" s="2" t="s">
        <v>15</v>
      </c>
      <c r="N580" s="1"/>
      <c r="O580" s="13"/>
      <c r="P580" s="13">
        <f t="shared" si="9"/>
        <v>0</v>
      </c>
      <c r="Q580" s="7" t="s">
        <v>13</v>
      </c>
    </row>
    <row r="581" spans="1:17" ht="31.5" x14ac:dyDescent="0.25">
      <c r="A581" s="7">
        <v>111</v>
      </c>
      <c r="B581" s="2" t="s">
        <v>0</v>
      </c>
      <c r="C581" s="7" t="s">
        <v>1216</v>
      </c>
      <c r="D581" s="2" t="s">
        <v>1179</v>
      </c>
      <c r="E581" s="2" t="s">
        <v>44</v>
      </c>
      <c r="F581" s="2">
        <v>1</v>
      </c>
      <c r="G581" s="2" t="s">
        <v>1178</v>
      </c>
      <c r="H581" s="7" t="s">
        <v>15</v>
      </c>
      <c r="I581" s="13">
        <v>843854</v>
      </c>
      <c r="J581" s="2" t="s">
        <v>26</v>
      </c>
      <c r="K581" s="7" t="s">
        <v>1169</v>
      </c>
      <c r="L581" s="14" t="s">
        <v>237</v>
      </c>
      <c r="M581" s="2" t="s">
        <v>15</v>
      </c>
      <c r="N581" s="1"/>
      <c r="O581" s="13"/>
      <c r="P581" s="13">
        <f t="shared" si="9"/>
        <v>0</v>
      </c>
      <c r="Q581" s="7" t="s">
        <v>13</v>
      </c>
    </row>
    <row r="582" spans="1:17" ht="31.5" x14ac:dyDescent="0.25">
      <c r="A582" s="7">
        <v>112</v>
      </c>
      <c r="B582" s="2" t="s">
        <v>0</v>
      </c>
      <c r="C582" s="7" t="s">
        <v>1217</v>
      </c>
      <c r="D582" s="2" t="s">
        <v>1181</v>
      </c>
      <c r="E582" s="2" t="s">
        <v>44</v>
      </c>
      <c r="F582" s="2">
        <v>1</v>
      </c>
      <c r="G582" s="2" t="s">
        <v>1180</v>
      </c>
      <c r="H582" s="2" t="s">
        <v>1236</v>
      </c>
      <c r="I582" s="13">
        <v>90750</v>
      </c>
      <c r="J582" s="2" t="s">
        <v>26</v>
      </c>
      <c r="K582" s="7" t="s">
        <v>1169</v>
      </c>
      <c r="L582" s="14" t="s">
        <v>237</v>
      </c>
      <c r="M582" s="2" t="s">
        <v>15</v>
      </c>
      <c r="N582" s="39">
        <v>90750</v>
      </c>
      <c r="O582" s="39" t="s">
        <v>1422</v>
      </c>
      <c r="P582" s="13">
        <f t="shared" si="9"/>
        <v>90750</v>
      </c>
      <c r="Q582" s="7" t="s">
        <v>14</v>
      </c>
    </row>
    <row r="583" spans="1:17" ht="31.5" x14ac:dyDescent="0.25">
      <c r="A583" s="7">
        <v>113</v>
      </c>
      <c r="B583" s="2" t="s">
        <v>0</v>
      </c>
      <c r="C583" s="7" t="s">
        <v>1218</v>
      </c>
      <c r="D583" s="2" t="s">
        <v>1184</v>
      </c>
      <c r="E583" s="2" t="s">
        <v>44</v>
      </c>
      <c r="F583" s="2">
        <v>2</v>
      </c>
      <c r="G583" s="2" t="s">
        <v>1183</v>
      </c>
      <c r="H583" s="7" t="s">
        <v>15</v>
      </c>
      <c r="I583" s="13">
        <v>35729.03</v>
      </c>
      <c r="J583" s="2" t="s">
        <v>26</v>
      </c>
      <c r="K583" s="7" t="s">
        <v>1182</v>
      </c>
      <c r="L583" s="14" t="s">
        <v>237</v>
      </c>
      <c r="M583" s="2" t="s">
        <v>15</v>
      </c>
      <c r="N583" s="1"/>
      <c r="O583" s="13"/>
      <c r="P583" s="13">
        <f t="shared" si="9"/>
        <v>0</v>
      </c>
      <c r="Q583" s="7" t="s">
        <v>13</v>
      </c>
    </row>
    <row r="584" spans="1:17" ht="31.5" x14ac:dyDescent="0.25">
      <c r="A584" s="7">
        <v>114</v>
      </c>
      <c r="B584" s="2" t="s">
        <v>0</v>
      </c>
      <c r="C584" s="7" t="s">
        <v>1219</v>
      </c>
      <c r="D584" s="2" t="s">
        <v>1185</v>
      </c>
      <c r="E584" s="2" t="s">
        <v>44</v>
      </c>
      <c r="F584" s="2">
        <v>1</v>
      </c>
      <c r="G584" s="2" t="s">
        <v>1095</v>
      </c>
      <c r="H584" s="7" t="s">
        <v>15</v>
      </c>
      <c r="I584" s="13">
        <v>171820</v>
      </c>
      <c r="J584" s="2" t="s">
        <v>26</v>
      </c>
      <c r="K584" s="7" t="s">
        <v>1169</v>
      </c>
      <c r="L584" s="14" t="s">
        <v>237</v>
      </c>
      <c r="M584" s="2" t="s">
        <v>15</v>
      </c>
      <c r="N584" s="1"/>
      <c r="O584" s="13"/>
      <c r="P584" s="13">
        <f t="shared" si="9"/>
        <v>0</v>
      </c>
      <c r="Q584" s="7" t="s">
        <v>13</v>
      </c>
    </row>
    <row r="585" spans="1:17" ht="31.5" x14ac:dyDescent="0.25">
      <c r="A585" s="7">
        <v>115</v>
      </c>
      <c r="B585" s="2" t="s">
        <v>0</v>
      </c>
      <c r="C585" s="7" t="s">
        <v>1220</v>
      </c>
      <c r="D585" s="2" t="s">
        <v>1186</v>
      </c>
      <c r="E585" s="2" t="s">
        <v>44</v>
      </c>
      <c r="F585" s="2">
        <v>2</v>
      </c>
      <c r="G585" s="2" t="s">
        <v>754</v>
      </c>
      <c r="H585" s="2" t="s">
        <v>1237</v>
      </c>
      <c r="I585" s="13">
        <v>344245</v>
      </c>
      <c r="J585" s="2" t="s">
        <v>26</v>
      </c>
      <c r="K585" s="7" t="s">
        <v>1182</v>
      </c>
      <c r="L585" s="14" t="s">
        <v>237</v>
      </c>
      <c r="M585" s="2" t="s">
        <v>15</v>
      </c>
      <c r="N585" s="1"/>
      <c r="O585" s="13"/>
      <c r="P585" s="13">
        <f t="shared" si="9"/>
        <v>0</v>
      </c>
      <c r="Q585" s="7" t="s">
        <v>13</v>
      </c>
    </row>
    <row r="586" spans="1:17" ht="47.25" x14ac:dyDescent="0.25">
      <c r="A586" s="7">
        <v>116</v>
      </c>
      <c r="B586" s="2" t="s">
        <v>0</v>
      </c>
      <c r="C586" s="7" t="s">
        <v>1221</v>
      </c>
      <c r="D586" s="2" t="s">
        <v>1187</v>
      </c>
      <c r="E586" s="2" t="s">
        <v>25</v>
      </c>
      <c r="F586" s="2">
        <v>5</v>
      </c>
      <c r="G586" s="2" t="s">
        <v>342</v>
      </c>
      <c r="H586" s="7" t="s">
        <v>15</v>
      </c>
      <c r="I586" s="13">
        <v>186947.42</v>
      </c>
      <c r="J586" s="2" t="s">
        <v>26</v>
      </c>
      <c r="K586" s="7" t="s">
        <v>1210</v>
      </c>
      <c r="L586" s="14" t="s">
        <v>237</v>
      </c>
      <c r="M586" s="2" t="s">
        <v>15</v>
      </c>
      <c r="N586" s="1"/>
      <c r="O586" s="13"/>
      <c r="P586" s="13">
        <f t="shared" si="9"/>
        <v>0</v>
      </c>
      <c r="Q586" s="7" t="s">
        <v>13</v>
      </c>
    </row>
    <row r="587" spans="1:17" ht="31.5" x14ac:dyDescent="0.25">
      <c r="A587" s="7">
        <v>117</v>
      </c>
      <c r="B587" s="2" t="s">
        <v>0</v>
      </c>
      <c r="C587" s="7" t="s">
        <v>1222</v>
      </c>
      <c r="D587" s="2" t="s">
        <v>1189</v>
      </c>
      <c r="E587" s="2" t="s">
        <v>24</v>
      </c>
      <c r="F587" s="2">
        <v>1</v>
      </c>
      <c r="G587" s="2" t="s">
        <v>1188</v>
      </c>
      <c r="H587" s="7" t="s">
        <v>15</v>
      </c>
      <c r="I587" s="13">
        <v>97300</v>
      </c>
      <c r="J587" s="2" t="s">
        <v>26</v>
      </c>
      <c r="K587" s="7" t="s">
        <v>765</v>
      </c>
      <c r="L587" s="14" t="s">
        <v>237</v>
      </c>
      <c r="M587" s="2" t="s">
        <v>15</v>
      </c>
      <c r="N587" s="1"/>
      <c r="O587" s="13"/>
      <c r="P587" s="13">
        <f t="shared" si="9"/>
        <v>0</v>
      </c>
      <c r="Q587" s="7" t="s">
        <v>13</v>
      </c>
    </row>
    <row r="588" spans="1:17" ht="31.5" x14ac:dyDescent="0.25">
      <c r="A588" s="7">
        <v>118</v>
      </c>
      <c r="B588" s="2" t="s">
        <v>0</v>
      </c>
      <c r="C588" s="7" t="s">
        <v>1223</v>
      </c>
      <c r="D588" s="2" t="s">
        <v>1190</v>
      </c>
      <c r="E588" s="2" t="s">
        <v>44</v>
      </c>
      <c r="F588" s="2">
        <v>2</v>
      </c>
      <c r="G588" s="2" t="s">
        <v>1174</v>
      </c>
      <c r="H588" s="7" t="s">
        <v>15</v>
      </c>
      <c r="I588" s="13">
        <v>1118487.3899999999</v>
      </c>
      <c r="J588" s="2" t="s">
        <v>26</v>
      </c>
      <c r="K588" s="7" t="s">
        <v>981</v>
      </c>
      <c r="L588" s="14" t="s">
        <v>237</v>
      </c>
      <c r="M588" s="2" t="s">
        <v>15</v>
      </c>
      <c r="N588" s="1"/>
      <c r="O588" s="13"/>
      <c r="P588" s="13">
        <f t="shared" si="9"/>
        <v>0</v>
      </c>
      <c r="Q588" s="7" t="s">
        <v>13</v>
      </c>
    </row>
    <row r="589" spans="1:17" ht="47.25" x14ac:dyDescent="0.25">
      <c r="A589" s="7">
        <v>119</v>
      </c>
      <c r="B589" s="2" t="s">
        <v>0</v>
      </c>
      <c r="C589" s="7" t="s">
        <v>1224</v>
      </c>
      <c r="D589" s="2" t="s">
        <v>1191</v>
      </c>
      <c r="E589" s="2" t="s">
        <v>25</v>
      </c>
      <c r="F589" s="2">
        <v>1</v>
      </c>
      <c r="G589" s="2" t="s">
        <v>1128</v>
      </c>
      <c r="H589" s="7" t="s">
        <v>15</v>
      </c>
      <c r="I589" s="13">
        <v>283745</v>
      </c>
      <c r="J589" s="2" t="s">
        <v>26</v>
      </c>
      <c r="K589" s="7" t="s">
        <v>924</v>
      </c>
      <c r="L589" s="14" t="s">
        <v>237</v>
      </c>
      <c r="M589" s="2" t="s">
        <v>15</v>
      </c>
      <c r="N589" s="1"/>
      <c r="O589" s="13"/>
      <c r="P589" s="13">
        <f t="shared" si="9"/>
        <v>0</v>
      </c>
      <c r="Q589" s="7" t="s">
        <v>13</v>
      </c>
    </row>
    <row r="590" spans="1:17" ht="31.5" x14ac:dyDescent="0.25">
      <c r="A590" s="7">
        <v>120</v>
      </c>
      <c r="B590" s="2" t="s">
        <v>0</v>
      </c>
      <c r="C590" s="7" t="s">
        <v>1225</v>
      </c>
      <c r="D590" s="2" t="s">
        <v>1193</v>
      </c>
      <c r="E590" s="2" t="s">
        <v>25</v>
      </c>
      <c r="F590" s="2">
        <v>3</v>
      </c>
      <c r="G590" s="2" t="s">
        <v>1192</v>
      </c>
      <c r="H590" s="7" t="s">
        <v>15</v>
      </c>
      <c r="I590" s="13">
        <v>43166.75</v>
      </c>
      <c r="J590" s="2" t="s">
        <v>26</v>
      </c>
      <c r="K590" s="7" t="s">
        <v>488</v>
      </c>
      <c r="L590" s="14" t="s">
        <v>237</v>
      </c>
      <c r="M590" s="2" t="s">
        <v>15</v>
      </c>
      <c r="N590" s="35">
        <v>43166.75</v>
      </c>
      <c r="O590" s="39" t="s">
        <v>1423</v>
      </c>
      <c r="P590" s="13">
        <f t="shared" si="9"/>
        <v>43166.75</v>
      </c>
      <c r="Q590" s="7" t="s">
        <v>14</v>
      </c>
    </row>
    <row r="591" spans="1:17" ht="47.25" x14ac:dyDescent="0.25">
      <c r="A591" s="7">
        <v>121</v>
      </c>
      <c r="B591" s="2" t="s">
        <v>0</v>
      </c>
      <c r="C591" s="7" t="s">
        <v>1226</v>
      </c>
      <c r="D591" s="2" t="s">
        <v>1195</v>
      </c>
      <c r="E591" s="2" t="s">
        <v>44</v>
      </c>
      <c r="F591" s="2">
        <v>1</v>
      </c>
      <c r="G591" s="2" t="s">
        <v>1194</v>
      </c>
      <c r="H591" s="7" t="s">
        <v>15</v>
      </c>
      <c r="I591" s="13">
        <v>1741745.39</v>
      </c>
      <c r="J591" s="2" t="s">
        <v>26</v>
      </c>
      <c r="K591" s="7" t="s">
        <v>997</v>
      </c>
      <c r="L591" s="14" t="s">
        <v>237</v>
      </c>
      <c r="M591" s="2" t="s">
        <v>15</v>
      </c>
      <c r="N591" s="1"/>
      <c r="O591" s="13"/>
      <c r="P591" s="13">
        <f t="shared" si="9"/>
        <v>0</v>
      </c>
      <c r="Q591" s="7" t="s">
        <v>13</v>
      </c>
    </row>
    <row r="592" spans="1:17" ht="31.5" x14ac:dyDescent="0.25">
      <c r="A592" s="7">
        <v>122</v>
      </c>
      <c r="B592" s="2" t="s">
        <v>0</v>
      </c>
      <c r="C592" s="7" t="s">
        <v>1227</v>
      </c>
      <c r="D592" s="2" t="s">
        <v>1197</v>
      </c>
      <c r="E592" s="2" t="s">
        <v>44</v>
      </c>
      <c r="F592" s="2">
        <v>2</v>
      </c>
      <c r="G592" s="2" t="s">
        <v>1196</v>
      </c>
      <c r="H592" s="7" t="s">
        <v>15</v>
      </c>
      <c r="I592" s="13">
        <v>308550</v>
      </c>
      <c r="J592" s="2" t="s">
        <v>26</v>
      </c>
      <c r="K592" s="7" t="s">
        <v>997</v>
      </c>
      <c r="L592" s="14" t="s">
        <v>237</v>
      </c>
      <c r="M592" s="2" t="s">
        <v>15</v>
      </c>
      <c r="N592" s="35">
        <v>100000</v>
      </c>
      <c r="O592" s="39" t="s">
        <v>1424</v>
      </c>
      <c r="P592" s="13">
        <f t="shared" si="9"/>
        <v>100000</v>
      </c>
      <c r="Q592" s="7" t="s">
        <v>13</v>
      </c>
    </row>
    <row r="593" spans="1:17" ht="31.5" x14ac:dyDescent="0.25">
      <c r="A593" s="7">
        <v>123</v>
      </c>
      <c r="B593" s="2" t="s">
        <v>0</v>
      </c>
      <c r="C593" s="7" t="s">
        <v>1228</v>
      </c>
      <c r="D593" s="2" t="s">
        <v>1198</v>
      </c>
      <c r="E593" s="2" t="s">
        <v>44</v>
      </c>
      <c r="F593" s="2">
        <v>1</v>
      </c>
      <c r="G593" s="2" t="s">
        <v>823</v>
      </c>
      <c r="H593" s="7" t="s">
        <v>15</v>
      </c>
      <c r="I593" s="13">
        <v>55914.1</v>
      </c>
      <c r="J593" s="2" t="s">
        <v>26</v>
      </c>
      <c r="K593" s="7" t="s">
        <v>997</v>
      </c>
      <c r="L593" s="14" t="s">
        <v>237</v>
      </c>
      <c r="M593" s="2" t="s">
        <v>15</v>
      </c>
      <c r="N593" s="1"/>
      <c r="O593" s="13"/>
      <c r="P593" s="13">
        <f t="shared" si="9"/>
        <v>0</v>
      </c>
      <c r="Q593" s="7" t="s">
        <v>13</v>
      </c>
    </row>
    <row r="594" spans="1:17" ht="31.5" x14ac:dyDescent="0.25">
      <c r="A594" s="7">
        <v>124</v>
      </c>
      <c r="B594" s="2" t="s">
        <v>0</v>
      </c>
      <c r="C594" s="7" t="s">
        <v>1229</v>
      </c>
      <c r="D594" s="2" t="s">
        <v>1201</v>
      </c>
      <c r="E594" s="2" t="s">
        <v>44</v>
      </c>
      <c r="F594" s="2">
        <v>1</v>
      </c>
      <c r="G594" s="2" t="s">
        <v>1200</v>
      </c>
      <c r="H594" s="7" t="s">
        <v>15</v>
      </c>
      <c r="I594" s="13">
        <v>757097</v>
      </c>
      <c r="J594" s="2" t="s">
        <v>26</v>
      </c>
      <c r="K594" s="7" t="s">
        <v>1199</v>
      </c>
      <c r="L594" s="14" t="s">
        <v>237</v>
      </c>
      <c r="M594" s="2" t="s">
        <v>15</v>
      </c>
      <c r="N594" s="35">
        <v>100000</v>
      </c>
      <c r="O594" s="39" t="s">
        <v>1425</v>
      </c>
      <c r="P594" s="13">
        <f t="shared" si="9"/>
        <v>100000</v>
      </c>
      <c r="Q594" s="7" t="s">
        <v>13</v>
      </c>
    </row>
    <row r="595" spans="1:17" ht="47.25" x14ac:dyDescent="0.25">
      <c r="A595" s="7">
        <v>125</v>
      </c>
      <c r="B595" s="2" t="s">
        <v>0</v>
      </c>
      <c r="C595" s="7" t="s">
        <v>1230</v>
      </c>
      <c r="D595" s="2" t="s">
        <v>1203</v>
      </c>
      <c r="E595" s="2" t="s">
        <v>44</v>
      </c>
      <c r="F595" s="2">
        <v>1</v>
      </c>
      <c r="G595" s="2" t="s">
        <v>1202</v>
      </c>
      <c r="H595" s="7" t="s">
        <v>15</v>
      </c>
      <c r="I595" s="13">
        <v>165770</v>
      </c>
      <c r="J595" s="2" t="s">
        <v>26</v>
      </c>
      <c r="K595" s="7" t="s">
        <v>1199</v>
      </c>
      <c r="L595" s="14" t="s">
        <v>237</v>
      </c>
      <c r="M595" s="2" t="s">
        <v>15</v>
      </c>
      <c r="N595" s="1"/>
      <c r="O595" s="13"/>
      <c r="P595" s="13">
        <f t="shared" si="9"/>
        <v>0</v>
      </c>
      <c r="Q595" s="7" t="s">
        <v>13</v>
      </c>
    </row>
    <row r="596" spans="1:17" ht="31.5" x14ac:dyDescent="0.25">
      <c r="A596" s="7">
        <v>126</v>
      </c>
      <c r="B596" s="2" t="s">
        <v>0</v>
      </c>
      <c r="C596" s="7" t="s">
        <v>1231</v>
      </c>
      <c r="D596" s="2" t="s">
        <v>1205</v>
      </c>
      <c r="E596" s="2" t="s">
        <v>44</v>
      </c>
      <c r="F596" s="2">
        <v>3</v>
      </c>
      <c r="G596" s="2" t="s">
        <v>1124</v>
      </c>
      <c r="H596" s="7" t="s">
        <v>15</v>
      </c>
      <c r="I596" s="13">
        <v>707850</v>
      </c>
      <c r="J596" s="2" t="s">
        <v>26</v>
      </c>
      <c r="K596" s="7" t="s">
        <v>1204</v>
      </c>
      <c r="L596" s="14" t="s">
        <v>237</v>
      </c>
      <c r="M596" s="2" t="s">
        <v>15</v>
      </c>
      <c r="N596" s="35">
        <v>707850</v>
      </c>
      <c r="O596" s="39" t="s">
        <v>1426</v>
      </c>
      <c r="P596" s="13">
        <f t="shared" si="9"/>
        <v>707850</v>
      </c>
      <c r="Q596" s="7" t="s">
        <v>14</v>
      </c>
    </row>
    <row r="597" spans="1:17" ht="31.5" x14ac:dyDescent="0.25">
      <c r="A597" s="7">
        <v>127</v>
      </c>
      <c r="B597" s="2" t="s">
        <v>2</v>
      </c>
      <c r="C597" s="7" t="s">
        <v>1251</v>
      </c>
      <c r="D597" s="2" t="s">
        <v>1250</v>
      </c>
      <c r="E597" s="2" t="s">
        <v>44</v>
      </c>
      <c r="F597" s="7">
        <v>2</v>
      </c>
      <c r="G597" s="2" t="s">
        <v>58</v>
      </c>
      <c r="H597" s="7" t="s">
        <v>15</v>
      </c>
      <c r="I597" s="13">
        <v>29524</v>
      </c>
      <c r="J597" s="2" t="s">
        <v>26</v>
      </c>
      <c r="K597" s="7" t="s">
        <v>997</v>
      </c>
      <c r="L597" s="14" t="s">
        <v>1211</v>
      </c>
      <c r="M597" s="2" t="s">
        <v>15</v>
      </c>
      <c r="N597" s="1"/>
      <c r="O597" s="13"/>
      <c r="P597" s="13">
        <v>0</v>
      </c>
      <c r="Q597" s="7" t="s">
        <v>13</v>
      </c>
    </row>
    <row r="598" spans="1:17" ht="63" x14ac:dyDescent="0.25">
      <c r="A598" s="7">
        <v>128</v>
      </c>
      <c r="B598" s="2" t="s">
        <v>2</v>
      </c>
      <c r="C598" s="7" t="s">
        <v>1232</v>
      </c>
      <c r="D598" s="2" t="s">
        <v>1206</v>
      </c>
      <c r="E598" s="2" t="s">
        <v>44</v>
      </c>
      <c r="F598" s="2">
        <v>2</v>
      </c>
      <c r="G598" s="2" t="s">
        <v>57</v>
      </c>
      <c r="H598" s="7" t="s">
        <v>15</v>
      </c>
      <c r="I598" s="13">
        <v>103101.24</v>
      </c>
      <c r="J598" s="2" t="s">
        <v>26</v>
      </c>
      <c r="K598" s="7" t="s">
        <v>997</v>
      </c>
      <c r="L598" s="14" t="s">
        <v>1211</v>
      </c>
      <c r="M598" s="2" t="s">
        <v>15</v>
      </c>
      <c r="N598" s="1"/>
      <c r="O598" s="13"/>
      <c r="P598" s="13">
        <f t="shared" si="9"/>
        <v>0</v>
      </c>
      <c r="Q598" s="7" t="s">
        <v>13</v>
      </c>
    </row>
    <row r="599" spans="1:17" ht="189" x14ac:dyDescent="0.25">
      <c r="A599" s="7">
        <v>129</v>
      </c>
      <c r="B599" s="2" t="s">
        <v>2</v>
      </c>
      <c r="C599" s="7" t="s">
        <v>1233</v>
      </c>
      <c r="D599" s="2" t="s">
        <v>1207</v>
      </c>
      <c r="E599" s="2" t="s">
        <v>44</v>
      </c>
      <c r="F599" s="2" t="s">
        <v>1238</v>
      </c>
      <c r="G599" s="2" t="s">
        <v>57</v>
      </c>
      <c r="H599" s="7" t="s">
        <v>15</v>
      </c>
      <c r="I599" s="13">
        <v>288129.75</v>
      </c>
      <c r="J599" s="2" t="s">
        <v>26</v>
      </c>
      <c r="K599" s="7" t="s">
        <v>997</v>
      </c>
      <c r="L599" s="14" t="s">
        <v>1211</v>
      </c>
      <c r="M599" s="2" t="s">
        <v>15</v>
      </c>
      <c r="N599" s="1"/>
      <c r="O599" s="13"/>
      <c r="P599" s="13">
        <f t="shared" si="9"/>
        <v>0</v>
      </c>
      <c r="Q599" s="7" t="s">
        <v>13</v>
      </c>
    </row>
    <row r="600" spans="1:17" ht="31.5" x14ac:dyDescent="0.25">
      <c r="A600" s="7">
        <v>130</v>
      </c>
      <c r="B600" s="36" t="s">
        <v>43</v>
      </c>
      <c r="C600" s="36" t="s">
        <v>1428</v>
      </c>
      <c r="D600" s="36" t="s">
        <v>1427</v>
      </c>
      <c r="E600" s="36" t="s">
        <v>15</v>
      </c>
      <c r="F600" s="38" t="s">
        <v>15</v>
      </c>
      <c r="G600" s="36" t="s">
        <v>57</v>
      </c>
      <c r="H600" s="38" t="s">
        <v>15</v>
      </c>
      <c r="I600" s="39">
        <v>4959.01</v>
      </c>
      <c r="J600" s="36" t="s">
        <v>26</v>
      </c>
      <c r="K600" s="39" t="s">
        <v>1381</v>
      </c>
      <c r="L600" s="52" t="s">
        <v>839</v>
      </c>
      <c r="M600" s="36" t="s">
        <v>15</v>
      </c>
      <c r="N600" s="35"/>
      <c r="O600" s="39"/>
      <c r="P600" s="39">
        <f>N600</f>
        <v>0</v>
      </c>
      <c r="Q600" s="38" t="s">
        <v>13</v>
      </c>
    </row>
    <row r="601" spans="1:17" ht="126" x14ac:dyDescent="0.25">
      <c r="A601" s="7">
        <v>131</v>
      </c>
      <c r="B601" s="2" t="s">
        <v>2</v>
      </c>
      <c r="C601" s="7" t="s">
        <v>1234</v>
      </c>
      <c r="D601" s="2" t="s">
        <v>1208</v>
      </c>
      <c r="E601" s="2" t="s">
        <v>44</v>
      </c>
      <c r="F601" s="2" t="s">
        <v>1239</v>
      </c>
      <c r="G601" s="2" t="s">
        <v>66</v>
      </c>
      <c r="H601" s="7" t="s">
        <v>15</v>
      </c>
      <c r="I601" s="13">
        <v>114654.89</v>
      </c>
      <c r="J601" s="2" t="s">
        <v>26</v>
      </c>
      <c r="K601" s="7" t="s">
        <v>997</v>
      </c>
      <c r="L601" s="14" t="s">
        <v>1211</v>
      </c>
      <c r="M601" s="2" t="s">
        <v>15</v>
      </c>
      <c r="N601" s="1"/>
      <c r="O601" s="13"/>
      <c r="P601" s="13">
        <f t="shared" si="9"/>
        <v>0</v>
      </c>
      <c r="Q601" s="7" t="s">
        <v>13</v>
      </c>
    </row>
    <row r="602" spans="1:17" ht="409.5" x14ac:dyDescent="0.25">
      <c r="A602" s="7">
        <v>132</v>
      </c>
      <c r="B602" s="2" t="s">
        <v>2</v>
      </c>
      <c r="C602" s="7" t="s">
        <v>1235</v>
      </c>
      <c r="D602" s="2" t="s">
        <v>1209</v>
      </c>
      <c r="E602" s="2" t="s">
        <v>44</v>
      </c>
      <c r="F602" s="2" t="s">
        <v>1240</v>
      </c>
      <c r="G602" s="2" t="s">
        <v>61</v>
      </c>
      <c r="H602" s="7" t="s">
        <v>15</v>
      </c>
      <c r="I602" s="13">
        <v>915469.83</v>
      </c>
      <c r="J602" s="2" t="s">
        <v>26</v>
      </c>
      <c r="K602" s="7" t="s">
        <v>997</v>
      </c>
      <c r="L602" s="14" t="s">
        <v>1211</v>
      </c>
      <c r="M602" s="2" t="s">
        <v>15</v>
      </c>
      <c r="N602" s="1"/>
      <c r="O602" s="13"/>
      <c r="P602" s="13">
        <f t="shared" si="9"/>
        <v>0</v>
      </c>
      <c r="Q602" s="7" t="s">
        <v>13</v>
      </c>
    </row>
    <row r="603" spans="1:17" ht="94.5" x14ac:dyDescent="0.25">
      <c r="A603" s="7">
        <v>133</v>
      </c>
      <c r="B603" s="2" t="s">
        <v>2</v>
      </c>
      <c r="C603" s="7" t="s">
        <v>1261</v>
      </c>
      <c r="D603" s="2" t="s">
        <v>1258</v>
      </c>
      <c r="E603" s="2" t="s">
        <v>44</v>
      </c>
      <c r="F603" s="2" t="s">
        <v>1267</v>
      </c>
      <c r="G603" s="2" t="s">
        <v>61</v>
      </c>
      <c r="H603" s="7" t="s">
        <v>15</v>
      </c>
      <c r="I603" s="13">
        <v>145942.94</v>
      </c>
      <c r="J603" s="2" t="s">
        <v>26</v>
      </c>
      <c r="K603" s="7" t="s">
        <v>1254</v>
      </c>
      <c r="L603" s="14" t="s">
        <v>1260</v>
      </c>
      <c r="M603" s="2"/>
      <c r="N603" s="1"/>
      <c r="O603" s="13"/>
      <c r="P603" s="13">
        <f t="shared" si="9"/>
        <v>0</v>
      </c>
      <c r="Q603" s="7" t="s">
        <v>13</v>
      </c>
    </row>
    <row r="604" spans="1:17" ht="63" x14ac:dyDescent="0.25">
      <c r="A604" s="7">
        <v>134</v>
      </c>
      <c r="B604" s="2" t="s">
        <v>2</v>
      </c>
      <c r="C604" s="7" t="s">
        <v>1262</v>
      </c>
      <c r="D604" s="2" t="s">
        <v>1259</v>
      </c>
      <c r="E604" s="2" t="s">
        <v>44</v>
      </c>
      <c r="F604" s="2" t="s">
        <v>1266</v>
      </c>
      <c r="G604" s="2" t="s">
        <v>62</v>
      </c>
      <c r="H604" s="7" t="s">
        <v>15</v>
      </c>
      <c r="I604" s="13">
        <v>34870.07</v>
      </c>
      <c r="J604" s="2" t="s">
        <v>26</v>
      </c>
      <c r="K604" s="7" t="s">
        <v>1254</v>
      </c>
      <c r="L604" s="14" t="s">
        <v>1260</v>
      </c>
      <c r="M604" s="2"/>
      <c r="N604" s="1"/>
      <c r="O604" s="13"/>
      <c r="P604" s="13">
        <f t="shared" si="9"/>
        <v>0</v>
      </c>
      <c r="Q604" s="7" t="s">
        <v>13</v>
      </c>
    </row>
    <row r="605" spans="1:17" ht="31.5" x14ac:dyDescent="0.25">
      <c r="A605" s="7">
        <v>135</v>
      </c>
      <c r="B605" s="2" t="s">
        <v>2</v>
      </c>
      <c r="C605" s="7" t="s">
        <v>1265</v>
      </c>
      <c r="D605" s="2" t="s">
        <v>1263</v>
      </c>
      <c r="E605" s="2" t="s">
        <v>44</v>
      </c>
      <c r="F605" s="2">
        <v>3</v>
      </c>
      <c r="G605" s="2" t="s">
        <v>62</v>
      </c>
      <c r="H605" s="7" t="s">
        <v>15</v>
      </c>
      <c r="I605" s="13">
        <v>33410.519999999997</v>
      </c>
      <c r="J605" s="2" t="s">
        <v>26</v>
      </c>
      <c r="K605" s="7" t="s">
        <v>1254</v>
      </c>
      <c r="L605" s="14" t="s">
        <v>1260</v>
      </c>
      <c r="M605" s="2"/>
      <c r="N605" s="1"/>
      <c r="O605" s="13"/>
      <c r="P605" s="13">
        <f t="shared" si="9"/>
        <v>0</v>
      </c>
      <c r="Q605" s="7" t="s">
        <v>13</v>
      </c>
    </row>
    <row r="606" spans="1:17" ht="31.5" x14ac:dyDescent="0.25">
      <c r="A606" s="7">
        <v>136</v>
      </c>
      <c r="B606" s="2" t="s">
        <v>2</v>
      </c>
      <c r="C606" s="7" t="s">
        <v>1265</v>
      </c>
      <c r="D606" s="2" t="s">
        <v>1264</v>
      </c>
      <c r="E606" s="2" t="s">
        <v>44</v>
      </c>
      <c r="F606" s="2">
        <v>3</v>
      </c>
      <c r="G606" s="2" t="s">
        <v>61</v>
      </c>
      <c r="H606" s="7" t="s">
        <v>15</v>
      </c>
      <c r="I606" s="13">
        <v>47567.519999999997</v>
      </c>
      <c r="J606" s="2" t="s">
        <v>26</v>
      </c>
      <c r="K606" s="7" t="s">
        <v>1254</v>
      </c>
      <c r="L606" s="14" t="s">
        <v>1260</v>
      </c>
      <c r="M606" s="2"/>
      <c r="N606" s="1"/>
      <c r="O606" s="13"/>
      <c r="P606" s="13">
        <f t="shared" si="9"/>
        <v>0</v>
      </c>
      <c r="Q606" s="7" t="s">
        <v>13</v>
      </c>
    </row>
    <row r="607" spans="1:17" ht="110.25" x14ac:dyDescent="0.25">
      <c r="A607" s="7">
        <v>137</v>
      </c>
      <c r="B607" s="36" t="s">
        <v>0</v>
      </c>
      <c r="C607" s="38" t="s">
        <v>1433</v>
      </c>
      <c r="D607" s="36" t="s">
        <v>1430</v>
      </c>
      <c r="E607" s="36" t="s">
        <v>1440</v>
      </c>
      <c r="F607" s="36">
        <v>1</v>
      </c>
      <c r="G607" s="36" t="s">
        <v>61</v>
      </c>
      <c r="H607" s="38" t="s">
        <v>15</v>
      </c>
      <c r="I607" s="39">
        <v>44165</v>
      </c>
      <c r="J607" s="36" t="s">
        <v>26</v>
      </c>
      <c r="K607" s="38" t="s">
        <v>1429</v>
      </c>
      <c r="L607" s="52" t="s">
        <v>1437</v>
      </c>
      <c r="M607" s="36" t="s">
        <v>15</v>
      </c>
      <c r="N607" s="35"/>
      <c r="O607" s="39"/>
      <c r="P607" s="39">
        <f>N607</f>
        <v>0</v>
      </c>
      <c r="Q607" s="38" t="s">
        <v>13</v>
      </c>
    </row>
    <row r="608" spans="1:17" ht="173.25" x14ac:dyDescent="0.25">
      <c r="A608" s="7">
        <v>138</v>
      </c>
      <c r="B608" s="36" t="s">
        <v>2</v>
      </c>
      <c r="C608" s="38" t="s">
        <v>1434</v>
      </c>
      <c r="D608" s="36" t="s">
        <v>1443</v>
      </c>
      <c r="E608" s="36" t="s">
        <v>44</v>
      </c>
      <c r="F608" s="36" t="s">
        <v>1441</v>
      </c>
      <c r="G608" s="36" t="s">
        <v>61</v>
      </c>
      <c r="H608" s="38" t="s">
        <v>15</v>
      </c>
      <c r="I608" s="39">
        <v>687860.79999999993</v>
      </c>
      <c r="J608" s="36" t="s">
        <v>26</v>
      </c>
      <c r="K608" s="38" t="s">
        <v>310</v>
      </c>
      <c r="L608" s="52" t="s">
        <v>1438</v>
      </c>
      <c r="M608" s="36"/>
      <c r="N608" s="35"/>
      <c r="O608" s="39"/>
      <c r="P608" s="39">
        <f t="shared" ref="P608:P610" si="10">N608</f>
        <v>0</v>
      </c>
      <c r="Q608" s="38" t="s">
        <v>13</v>
      </c>
    </row>
    <row r="609" spans="1:17" ht="173.25" x14ac:dyDescent="0.25">
      <c r="A609" s="7">
        <v>139</v>
      </c>
      <c r="B609" s="36" t="s">
        <v>2</v>
      </c>
      <c r="C609" s="38" t="s">
        <v>1435</v>
      </c>
      <c r="D609" s="36" t="s">
        <v>1442</v>
      </c>
      <c r="E609" s="36" t="s">
        <v>44</v>
      </c>
      <c r="F609" s="36" t="s">
        <v>1441</v>
      </c>
      <c r="G609" s="36" t="s">
        <v>66</v>
      </c>
      <c r="H609" s="38" t="s">
        <v>15</v>
      </c>
      <c r="I609" s="39">
        <v>154129.32</v>
      </c>
      <c r="J609" s="36" t="s">
        <v>26</v>
      </c>
      <c r="K609" s="38" t="s">
        <v>310</v>
      </c>
      <c r="L609" s="52" t="s">
        <v>1438</v>
      </c>
      <c r="M609" s="36"/>
      <c r="N609" s="35"/>
      <c r="O609" s="39"/>
      <c r="P609" s="39">
        <f t="shared" si="10"/>
        <v>0</v>
      </c>
      <c r="Q609" s="38" t="s">
        <v>13</v>
      </c>
    </row>
    <row r="610" spans="1:17" ht="252" x14ac:dyDescent="0.25">
      <c r="A610" s="7">
        <v>140</v>
      </c>
      <c r="B610" s="36" t="s">
        <v>0</v>
      </c>
      <c r="C610" s="38" t="s">
        <v>1436</v>
      </c>
      <c r="D610" s="36" t="s">
        <v>1432</v>
      </c>
      <c r="E610" s="36" t="s">
        <v>1440</v>
      </c>
      <c r="F610" s="36">
        <v>1</v>
      </c>
      <c r="G610" s="36" t="s">
        <v>59</v>
      </c>
      <c r="H610" s="38" t="s">
        <v>15</v>
      </c>
      <c r="I610" s="39">
        <v>37127.64</v>
      </c>
      <c r="J610" s="36" t="s">
        <v>26</v>
      </c>
      <c r="K610" s="38" t="s">
        <v>1431</v>
      </c>
      <c r="L610" s="52" t="s">
        <v>1439</v>
      </c>
      <c r="M610" s="36" t="s">
        <v>15</v>
      </c>
      <c r="N610" s="35"/>
      <c r="O610" s="39"/>
      <c r="P610" s="39">
        <f t="shared" si="10"/>
        <v>0</v>
      </c>
      <c r="Q610" s="38" t="s">
        <v>13</v>
      </c>
    </row>
    <row r="611" spans="1:17" x14ac:dyDescent="0.25">
      <c r="A611" s="7"/>
      <c r="B611" s="2"/>
      <c r="C611" s="2"/>
      <c r="D611" s="2"/>
      <c r="E611" s="2"/>
      <c r="F611" s="2"/>
      <c r="G611" s="2"/>
      <c r="H611" s="2"/>
      <c r="I611" s="13"/>
      <c r="J611" s="2"/>
      <c r="K611" s="16"/>
      <c r="L611" s="16"/>
      <c r="M611" s="14"/>
      <c r="N611" s="1"/>
      <c r="O611" s="1"/>
      <c r="P611" s="13"/>
      <c r="Q611" s="7"/>
    </row>
    <row r="612" spans="1:17" x14ac:dyDescent="0.25">
      <c r="A612" s="224" t="s">
        <v>75</v>
      </c>
      <c r="B612" s="224"/>
      <c r="C612" s="224"/>
      <c r="D612" s="224"/>
      <c r="E612" s="224"/>
      <c r="F612" s="224"/>
      <c r="G612" s="224"/>
      <c r="H612" s="224"/>
      <c r="I612" s="224"/>
      <c r="J612" s="224"/>
      <c r="K612" s="224"/>
      <c r="L612" s="224"/>
      <c r="M612" s="224"/>
      <c r="N612" s="224"/>
      <c r="O612" s="224"/>
      <c r="P612" s="224"/>
      <c r="Q612" s="224"/>
    </row>
    <row r="613" spans="1:17" x14ac:dyDescent="0.25">
      <c r="A613" s="7"/>
      <c r="B613" s="2"/>
      <c r="C613" s="7"/>
      <c r="D613" s="2"/>
      <c r="E613" s="2"/>
      <c r="F613" s="2"/>
      <c r="G613" s="2"/>
      <c r="H613" s="7"/>
      <c r="I613" s="13"/>
      <c r="J613" s="2"/>
      <c r="K613" s="3"/>
      <c r="L613" s="3"/>
      <c r="M613" s="7"/>
      <c r="N613" s="1"/>
      <c r="O613" s="1"/>
      <c r="P613" s="13"/>
      <c r="Q613" s="7"/>
    </row>
    <row r="614" spans="1:17" ht="47.25" customHeight="1" x14ac:dyDescent="0.25">
      <c r="A614" s="202">
        <v>1</v>
      </c>
      <c r="B614" s="138" t="s">
        <v>0</v>
      </c>
      <c r="C614" s="139" t="s">
        <v>78</v>
      </c>
      <c r="D614" s="138" t="s">
        <v>76</v>
      </c>
      <c r="E614" s="138" t="s">
        <v>99</v>
      </c>
      <c r="F614" s="139">
        <v>1</v>
      </c>
      <c r="G614" s="138" t="s">
        <v>75</v>
      </c>
      <c r="H614" s="139" t="s">
        <v>15</v>
      </c>
      <c r="I614" s="136">
        <v>175864323.75999999</v>
      </c>
      <c r="J614" s="138" t="s">
        <v>26</v>
      </c>
      <c r="K614" s="221"/>
      <c r="L614" s="194" t="s">
        <v>77</v>
      </c>
      <c r="M614" s="1" t="s">
        <v>79</v>
      </c>
      <c r="N614" s="13" t="s">
        <v>15</v>
      </c>
      <c r="O614" s="1" t="s">
        <v>15</v>
      </c>
      <c r="P614" s="13" t="s">
        <v>15</v>
      </c>
      <c r="Q614" s="139" t="s">
        <v>13</v>
      </c>
    </row>
    <row r="615" spans="1:17" ht="78.75" x14ac:dyDescent="0.25">
      <c r="A615" s="203"/>
      <c r="B615" s="138"/>
      <c r="C615" s="139"/>
      <c r="D615" s="138"/>
      <c r="E615" s="138"/>
      <c r="F615" s="139"/>
      <c r="G615" s="138"/>
      <c r="H615" s="139"/>
      <c r="I615" s="136"/>
      <c r="J615" s="138"/>
      <c r="K615" s="221"/>
      <c r="L615" s="194"/>
      <c r="M615" s="1" t="s">
        <v>80</v>
      </c>
      <c r="N615" s="13" t="s">
        <v>15</v>
      </c>
      <c r="O615" s="1" t="s">
        <v>15</v>
      </c>
      <c r="P615" s="13" t="s">
        <v>15</v>
      </c>
      <c r="Q615" s="139"/>
    </row>
    <row r="616" spans="1:17" ht="63" x14ac:dyDescent="0.25">
      <c r="A616" s="203"/>
      <c r="B616" s="138"/>
      <c r="C616" s="139"/>
      <c r="D616" s="138"/>
      <c r="E616" s="138"/>
      <c r="F616" s="139"/>
      <c r="G616" s="138"/>
      <c r="H616" s="139"/>
      <c r="I616" s="136"/>
      <c r="J616" s="138"/>
      <c r="K616" s="221"/>
      <c r="L616" s="194"/>
      <c r="M616" s="1" t="s">
        <v>328</v>
      </c>
      <c r="N616" s="13" t="s">
        <v>15</v>
      </c>
      <c r="O616" s="1" t="s">
        <v>15</v>
      </c>
      <c r="P616" s="13" t="s">
        <v>15</v>
      </c>
      <c r="Q616" s="139"/>
    </row>
    <row r="617" spans="1:17" ht="78.75" x14ac:dyDescent="0.25">
      <c r="A617" s="203"/>
      <c r="B617" s="138"/>
      <c r="C617" s="139"/>
      <c r="D617" s="138"/>
      <c r="E617" s="138"/>
      <c r="F617" s="139"/>
      <c r="G617" s="138"/>
      <c r="H617" s="139"/>
      <c r="I617" s="136"/>
      <c r="J617" s="138"/>
      <c r="K617" s="221"/>
      <c r="L617" s="194"/>
      <c r="M617" s="1" t="s">
        <v>329</v>
      </c>
      <c r="N617" s="13" t="s">
        <v>15</v>
      </c>
      <c r="O617" s="1" t="s">
        <v>15</v>
      </c>
      <c r="P617" s="13" t="s">
        <v>15</v>
      </c>
      <c r="Q617" s="139"/>
    </row>
    <row r="618" spans="1:17" ht="78.75" x14ac:dyDescent="0.25">
      <c r="A618" s="203"/>
      <c r="B618" s="138"/>
      <c r="C618" s="139"/>
      <c r="D618" s="138"/>
      <c r="E618" s="138"/>
      <c r="F618" s="139"/>
      <c r="G618" s="138"/>
      <c r="H618" s="139"/>
      <c r="I618" s="136"/>
      <c r="J618" s="138"/>
      <c r="K618" s="221"/>
      <c r="L618" s="194"/>
      <c r="M618" s="1" t="s">
        <v>81</v>
      </c>
      <c r="N618" s="13" t="s">
        <v>15</v>
      </c>
      <c r="O618" s="1" t="s">
        <v>15</v>
      </c>
      <c r="P618" s="13" t="s">
        <v>15</v>
      </c>
      <c r="Q618" s="139"/>
    </row>
    <row r="619" spans="1:17" ht="94.5" x14ac:dyDescent="0.25">
      <c r="A619" s="203"/>
      <c r="B619" s="138"/>
      <c r="C619" s="139"/>
      <c r="D619" s="138"/>
      <c r="E619" s="138"/>
      <c r="F619" s="139"/>
      <c r="G619" s="138"/>
      <c r="H619" s="139"/>
      <c r="I619" s="136"/>
      <c r="J619" s="138"/>
      <c r="K619" s="221"/>
      <c r="L619" s="194"/>
      <c r="M619" s="1" t="s">
        <v>82</v>
      </c>
      <c r="N619" s="1" t="s">
        <v>15</v>
      </c>
      <c r="O619" s="1" t="s">
        <v>15</v>
      </c>
      <c r="P619" s="13" t="s">
        <v>15</v>
      </c>
      <c r="Q619" s="139"/>
    </row>
    <row r="620" spans="1:17" ht="94.5" x14ac:dyDescent="0.25">
      <c r="A620" s="203"/>
      <c r="B620" s="138"/>
      <c r="C620" s="139"/>
      <c r="D620" s="138"/>
      <c r="E620" s="138"/>
      <c r="F620" s="139"/>
      <c r="G620" s="138"/>
      <c r="H620" s="139"/>
      <c r="I620" s="136"/>
      <c r="J620" s="138"/>
      <c r="K620" s="221"/>
      <c r="L620" s="194"/>
      <c r="M620" s="1" t="s">
        <v>83</v>
      </c>
      <c r="N620" s="1" t="s">
        <v>15</v>
      </c>
      <c r="O620" s="1" t="s">
        <v>15</v>
      </c>
      <c r="P620" s="13" t="s">
        <v>15</v>
      </c>
      <c r="Q620" s="139"/>
    </row>
    <row r="621" spans="1:17" ht="63" x14ac:dyDescent="0.25">
      <c r="A621" s="203"/>
      <c r="B621" s="138"/>
      <c r="C621" s="139"/>
      <c r="D621" s="138"/>
      <c r="E621" s="138"/>
      <c r="F621" s="139"/>
      <c r="G621" s="138"/>
      <c r="H621" s="139"/>
      <c r="I621" s="136"/>
      <c r="J621" s="138"/>
      <c r="K621" s="221"/>
      <c r="L621" s="194"/>
      <c r="M621" s="1" t="s">
        <v>222</v>
      </c>
      <c r="N621" s="1" t="s">
        <v>15</v>
      </c>
      <c r="O621" s="1" t="s">
        <v>15</v>
      </c>
      <c r="P621" s="13" t="s">
        <v>15</v>
      </c>
      <c r="Q621" s="139"/>
    </row>
    <row r="622" spans="1:17" x14ac:dyDescent="0.25">
      <c r="A622" s="203"/>
      <c r="B622" s="138"/>
      <c r="C622" s="139"/>
      <c r="D622" s="138"/>
      <c r="E622" s="138"/>
      <c r="F622" s="139"/>
      <c r="G622" s="138"/>
      <c r="H622" s="139"/>
      <c r="I622" s="136"/>
      <c r="J622" s="138"/>
      <c r="K622" s="221"/>
      <c r="L622" s="194"/>
      <c r="M622" s="136" t="s">
        <v>221</v>
      </c>
      <c r="N622" s="13">
        <v>34483.67</v>
      </c>
      <c r="O622" s="136" t="s">
        <v>84</v>
      </c>
      <c r="P622" s="156">
        <f>SUM(N622:N626)</f>
        <v>453142.56</v>
      </c>
      <c r="Q622" s="139"/>
    </row>
    <row r="623" spans="1:17" x14ac:dyDescent="0.25">
      <c r="A623" s="203"/>
      <c r="B623" s="138"/>
      <c r="C623" s="139"/>
      <c r="D623" s="138"/>
      <c r="E623" s="138"/>
      <c r="F623" s="139"/>
      <c r="G623" s="138"/>
      <c r="H623" s="139"/>
      <c r="I623" s="136"/>
      <c r="J623" s="138"/>
      <c r="K623" s="221"/>
      <c r="L623" s="194"/>
      <c r="M623" s="136"/>
      <c r="N623" s="13">
        <v>34518.720000000001</v>
      </c>
      <c r="O623" s="136"/>
      <c r="P623" s="156"/>
      <c r="Q623" s="139"/>
    </row>
    <row r="624" spans="1:17" x14ac:dyDescent="0.25">
      <c r="A624" s="203"/>
      <c r="B624" s="138"/>
      <c r="C624" s="139"/>
      <c r="D624" s="138"/>
      <c r="E624" s="138"/>
      <c r="F624" s="139"/>
      <c r="G624" s="138"/>
      <c r="H624" s="139"/>
      <c r="I624" s="136"/>
      <c r="J624" s="138"/>
      <c r="K624" s="221"/>
      <c r="L624" s="194"/>
      <c r="M624" s="136"/>
      <c r="N624" s="1">
        <v>14303.33</v>
      </c>
      <c r="O624" s="1" t="s">
        <v>85</v>
      </c>
      <c r="P624" s="156"/>
      <c r="Q624" s="139"/>
    </row>
    <row r="625" spans="1:17" x14ac:dyDescent="0.25">
      <c r="A625" s="203"/>
      <c r="B625" s="138"/>
      <c r="C625" s="139"/>
      <c r="D625" s="138"/>
      <c r="E625" s="138"/>
      <c r="F625" s="139"/>
      <c r="G625" s="138"/>
      <c r="H625" s="139"/>
      <c r="I625" s="136"/>
      <c r="J625" s="138"/>
      <c r="K625" s="221"/>
      <c r="L625" s="194"/>
      <c r="M625" s="136"/>
      <c r="N625" s="1">
        <v>363940.15</v>
      </c>
      <c r="O625" s="136" t="s">
        <v>86</v>
      </c>
      <c r="P625" s="156"/>
      <c r="Q625" s="139"/>
    </row>
    <row r="626" spans="1:17" x14ac:dyDescent="0.25">
      <c r="A626" s="203"/>
      <c r="B626" s="138"/>
      <c r="C626" s="139"/>
      <c r="D626" s="138"/>
      <c r="E626" s="138"/>
      <c r="F626" s="139"/>
      <c r="G626" s="138"/>
      <c r="H626" s="139"/>
      <c r="I626" s="136"/>
      <c r="J626" s="138"/>
      <c r="K626" s="221"/>
      <c r="L626" s="194"/>
      <c r="M626" s="136"/>
      <c r="N626" s="13">
        <v>5896.69</v>
      </c>
      <c r="O626" s="136"/>
      <c r="P626" s="156"/>
      <c r="Q626" s="139"/>
    </row>
    <row r="627" spans="1:17" ht="63" x14ac:dyDescent="0.25">
      <c r="A627" s="203"/>
      <c r="B627" s="138"/>
      <c r="C627" s="139"/>
      <c r="D627" s="138"/>
      <c r="E627" s="138"/>
      <c r="F627" s="139"/>
      <c r="G627" s="138"/>
      <c r="H627" s="139"/>
      <c r="I627" s="136"/>
      <c r="J627" s="138"/>
      <c r="K627" s="221"/>
      <c r="L627" s="194"/>
      <c r="M627" s="14" t="s">
        <v>220</v>
      </c>
      <c r="N627" s="1">
        <v>0</v>
      </c>
      <c r="O627" s="1" t="s">
        <v>15</v>
      </c>
      <c r="P627" s="13">
        <v>0</v>
      </c>
      <c r="Q627" s="139"/>
    </row>
    <row r="628" spans="1:17" ht="47.25" x14ac:dyDescent="0.25">
      <c r="A628" s="203"/>
      <c r="B628" s="138"/>
      <c r="C628" s="139"/>
      <c r="D628" s="138"/>
      <c r="E628" s="138"/>
      <c r="F628" s="139"/>
      <c r="G628" s="138"/>
      <c r="H628" s="139"/>
      <c r="I628" s="136"/>
      <c r="J628" s="138"/>
      <c r="K628" s="221"/>
      <c r="L628" s="194"/>
      <c r="M628" s="190" t="s">
        <v>152</v>
      </c>
      <c r="N628" s="1">
        <v>430106.29000000004</v>
      </c>
      <c r="O628" s="1" t="s">
        <v>217</v>
      </c>
      <c r="P628" s="156">
        <f>SUM(N628:N629)</f>
        <v>714167.8600000001</v>
      </c>
      <c r="Q628" s="139"/>
    </row>
    <row r="629" spans="1:17" ht="31.5" x14ac:dyDescent="0.25">
      <c r="A629" s="203"/>
      <c r="B629" s="138"/>
      <c r="C629" s="139"/>
      <c r="D629" s="138"/>
      <c r="E629" s="138"/>
      <c r="F629" s="139"/>
      <c r="G629" s="138"/>
      <c r="H629" s="139"/>
      <c r="I629" s="136"/>
      <c r="J629" s="138"/>
      <c r="K629" s="221"/>
      <c r="L629" s="194"/>
      <c r="M629" s="190"/>
      <c r="N629" s="1">
        <v>284061.57</v>
      </c>
      <c r="O629" s="1" t="s">
        <v>218</v>
      </c>
      <c r="P629" s="156"/>
      <c r="Q629" s="139"/>
    </row>
    <row r="630" spans="1:17" ht="78.75" x14ac:dyDescent="0.25">
      <c r="A630" s="203"/>
      <c r="B630" s="138"/>
      <c r="C630" s="139"/>
      <c r="D630" s="138"/>
      <c r="E630" s="138"/>
      <c r="F630" s="139"/>
      <c r="G630" s="138"/>
      <c r="H630" s="139"/>
      <c r="I630" s="136"/>
      <c r="J630" s="138"/>
      <c r="K630" s="221"/>
      <c r="L630" s="194"/>
      <c r="M630" s="14" t="s">
        <v>219</v>
      </c>
      <c r="N630" s="1"/>
      <c r="O630" s="1"/>
      <c r="P630" s="13"/>
      <c r="Q630" s="139"/>
    </row>
    <row r="631" spans="1:17" ht="94.5" x14ac:dyDescent="0.25">
      <c r="A631" s="203"/>
      <c r="B631" s="138"/>
      <c r="C631" s="139"/>
      <c r="D631" s="138"/>
      <c r="E631" s="138"/>
      <c r="F631" s="139"/>
      <c r="G631" s="138"/>
      <c r="H631" s="139"/>
      <c r="I631" s="136"/>
      <c r="J631" s="138"/>
      <c r="K631" s="221"/>
      <c r="L631" s="194"/>
      <c r="M631" s="2" t="s">
        <v>374</v>
      </c>
      <c r="N631" s="1"/>
      <c r="O631" s="1"/>
      <c r="P631" s="13"/>
      <c r="Q631" s="139"/>
    </row>
    <row r="632" spans="1:17" ht="94.5" x14ac:dyDescent="0.25">
      <c r="A632" s="203"/>
      <c r="B632" s="138"/>
      <c r="C632" s="139"/>
      <c r="D632" s="138"/>
      <c r="E632" s="138"/>
      <c r="F632" s="139"/>
      <c r="G632" s="138"/>
      <c r="H632" s="139"/>
      <c r="I632" s="136"/>
      <c r="J632" s="138"/>
      <c r="K632" s="221"/>
      <c r="L632" s="194"/>
      <c r="M632" s="2" t="s">
        <v>534</v>
      </c>
      <c r="N632" s="1"/>
      <c r="O632" s="1"/>
      <c r="P632" s="13"/>
      <c r="Q632" s="139"/>
    </row>
    <row r="633" spans="1:17" ht="78.75" x14ac:dyDescent="0.25">
      <c r="A633" s="204"/>
      <c r="B633" s="138"/>
      <c r="C633" s="139"/>
      <c r="D633" s="138"/>
      <c r="E633" s="138"/>
      <c r="F633" s="139"/>
      <c r="G633" s="138"/>
      <c r="H633" s="139"/>
      <c r="I633" s="136"/>
      <c r="J633" s="138"/>
      <c r="K633" s="221"/>
      <c r="L633" s="194"/>
      <c r="M633" s="2" t="s">
        <v>1241</v>
      </c>
      <c r="N633" s="1"/>
      <c r="O633" s="1"/>
      <c r="P633" s="13"/>
      <c r="Q633" s="139"/>
    </row>
    <row r="634" spans="1:17" ht="94.5" x14ac:dyDescent="0.25">
      <c r="A634" s="202">
        <v>2</v>
      </c>
      <c r="B634" s="138" t="s">
        <v>0</v>
      </c>
      <c r="C634" s="139" t="s">
        <v>88</v>
      </c>
      <c r="D634" s="138" t="s">
        <v>87</v>
      </c>
      <c r="E634" s="138" t="s">
        <v>98</v>
      </c>
      <c r="F634" s="139">
        <v>1</v>
      </c>
      <c r="G634" s="138" t="s">
        <v>75</v>
      </c>
      <c r="H634" s="138" t="s">
        <v>15</v>
      </c>
      <c r="I634" s="136">
        <v>52735757.289999999</v>
      </c>
      <c r="J634" s="138" t="s">
        <v>26</v>
      </c>
      <c r="K634" s="221" t="s">
        <v>157</v>
      </c>
      <c r="L634" s="221" t="s">
        <v>158</v>
      </c>
      <c r="M634" s="1" t="s">
        <v>89</v>
      </c>
      <c r="N634" s="1">
        <v>21916.52</v>
      </c>
      <c r="O634" s="1" t="s">
        <v>94</v>
      </c>
      <c r="P634" s="156">
        <f>SUM(N634:N649)</f>
        <v>4504483.26</v>
      </c>
      <c r="Q634" s="139" t="s">
        <v>13</v>
      </c>
    </row>
    <row r="635" spans="1:17" ht="78.75" x14ac:dyDescent="0.25">
      <c r="A635" s="203"/>
      <c r="B635" s="138"/>
      <c r="C635" s="139"/>
      <c r="D635" s="138"/>
      <c r="E635" s="138"/>
      <c r="F635" s="139"/>
      <c r="G635" s="138"/>
      <c r="H635" s="138"/>
      <c r="I635" s="136"/>
      <c r="J635" s="138"/>
      <c r="K635" s="221"/>
      <c r="L635" s="221"/>
      <c r="M635" s="1" t="s">
        <v>90</v>
      </c>
      <c r="N635" s="1">
        <v>557653.76000000001</v>
      </c>
      <c r="O635" s="1" t="s">
        <v>95</v>
      </c>
      <c r="P635" s="156"/>
      <c r="Q635" s="139"/>
    </row>
    <row r="636" spans="1:17" ht="63" x14ac:dyDescent="0.25">
      <c r="A636" s="203"/>
      <c r="B636" s="138"/>
      <c r="C636" s="139"/>
      <c r="D636" s="138"/>
      <c r="E636" s="138"/>
      <c r="F636" s="139"/>
      <c r="G636" s="138"/>
      <c r="H636" s="138"/>
      <c r="I636" s="136"/>
      <c r="J636" s="138"/>
      <c r="K636" s="221"/>
      <c r="L636" s="221"/>
      <c r="M636" s="1" t="s">
        <v>156</v>
      </c>
      <c r="N636" s="1">
        <v>18697.63</v>
      </c>
      <c r="O636" s="1" t="s">
        <v>96</v>
      </c>
      <c r="P636" s="156"/>
      <c r="Q636" s="139"/>
    </row>
    <row r="637" spans="1:17" ht="110.25" x14ac:dyDescent="0.25">
      <c r="A637" s="203"/>
      <c r="B637" s="138"/>
      <c r="C637" s="139"/>
      <c r="D637" s="138"/>
      <c r="E637" s="138"/>
      <c r="F637" s="139"/>
      <c r="G637" s="138"/>
      <c r="H637" s="138"/>
      <c r="I637" s="136"/>
      <c r="J637" s="138"/>
      <c r="K637" s="221"/>
      <c r="L637" s="221"/>
      <c r="M637" s="1" t="s">
        <v>382</v>
      </c>
      <c r="N637" s="1">
        <v>475750.76</v>
      </c>
      <c r="O637" s="1" t="s">
        <v>97</v>
      </c>
      <c r="P637" s="156"/>
      <c r="Q637" s="139"/>
    </row>
    <row r="638" spans="1:17" ht="63" x14ac:dyDescent="0.25">
      <c r="A638" s="203"/>
      <c r="B638" s="138"/>
      <c r="C638" s="139"/>
      <c r="D638" s="138"/>
      <c r="E638" s="138"/>
      <c r="F638" s="139"/>
      <c r="G638" s="138"/>
      <c r="H638" s="138"/>
      <c r="I638" s="136"/>
      <c r="J638" s="138"/>
      <c r="K638" s="221"/>
      <c r="L638" s="221"/>
      <c r="M638" s="1" t="s">
        <v>155</v>
      </c>
      <c r="N638" s="1"/>
      <c r="O638" s="1"/>
      <c r="P638" s="156"/>
      <c r="Q638" s="139"/>
    </row>
    <row r="639" spans="1:17" ht="110.25" x14ac:dyDescent="0.25">
      <c r="A639" s="203"/>
      <c r="B639" s="138"/>
      <c r="C639" s="139"/>
      <c r="D639" s="138"/>
      <c r="E639" s="138"/>
      <c r="F639" s="139"/>
      <c r="G639" s="138"/>
      <c r="H639" s="138"/>
      <c r="I639" s="136"/>
      <c r="J639" s="138"/>
      <c r="K639" s="221"/>
      <c r="L639" s="221"/>
      <c r="M639" s="1" t="s">
        <v>383</v>
      </c>
      <c r="N639" s="1">
        <v>247260.81</v>
      </c>
      <c r="O639" s="1" t="s">
        <v>110</v>
      </c>
      <c r="P639" s="156"/>
      <c r="Q639" s="139"/>
    </row>
    <row r="640" spans="1:17" ht="63" x14ac:dyDescent="0.25">
      <c r="A640" s="203"/>
      <c r="B640" s="138"/>
      <c r="C640" s="139"/>
      <c r="D640" s="138"/>
      <c r="E640" s="138"/>
      <c r="F640" s="139"/>
      <c r="G640" s="138"/>
      <c r="H640" s="138"/>
      <c r="I640" s="136"/>
      <c r="J640" s="138"/>
      <c r="K640" s="221"/>
      <c r="L640" s="221"/>
      <c r="M640" s="1" t="s">
        <v>153</v>
      </c>
      <c r="N640" s="1">
        <v>177053.11000000002</v>
      </c>
      <c r="O640" s="1" t="s">
        <v>111</v>
      </c>
      <c r="P640" s="156"/>
      <c r="Q640" s="139"/>
    </row>
    <row r="641" spans="1:17" ht="31.5" x14ac:dyDescent="0.25">
      <c r="A641" s="203"/>
      <c r="B641" s="138"/>
      <c r="C641" s="139"/>
      <c r="D641" s="138"/>
      <c r="E641" s="138"/>
      <c r="F641" s="139"/>
      <c r="G641" s="138"/>
      <c r="H641" s="138"/>
      <c r="I641" s="136"/>
      <c r="J641" s="138"/>
      <c r="K641" s="221"/>
      <c r="L641" s="221"/>
      <c r="M641" s="136" t="s">
        <v>154</v>
      </c>
      <c r="N641" s="1">
        <v>470180.99</v>
      </c>
      <c r="O641" s="1" t="s">
        <v>223</v>
      </c>
      <c r="P641" s="156"/>
      <c r="Q641" s="139"/>
    </row>
    <row r="642" spans="1:17" ht="31.5" x14ac:dyDescent="0.25">
      <c r="A642" s="203"/>
      <c r="B642" s="138"/>
      <c r="C642" s="139"/>
      <c r="D642" s="138"/>
      <c r="E642" s="138"/>
      <c r="F642" s="139"/>
      <c r="G642" s="138"/>
      <c r="H642" s="138"/>
      <c r="I642" s="136"/>
      <c r="J642" s="138"/>
      <c r="K642" s="221"/>
      <c r="L642" s="221"/>
      <c r="M642" s="136"/>
      <c r="N642" s="1">
        <v>675851.29</v>
      </c>
      <c r="O642" s="1" t="s">
        <v>224</v>
      </c>
      <c r="P642" s="156"/>
      <c r="Q642" s="139"/>
    </row>
    <row r="643" spans="1:17" ht="31.5" x14ac:dyDescent="0.25">
      <c r="A643" s="203"/>
      <c r="B643" s="138"/>
      <c r="C643" s="139"/>
      <c r="D643" s="138"/>
      <c r="E643" s="138"/>
      <c r="F643" s="139"/>
      <c r="G643" s="138"/>
      <c r="H643" s="138"/>
      <c r="I643" s="136"/>
      <c r="J643" s="138"/>
      <c r="K643" s="221"/>
      <c r="L643" s="221"/>
      <c r="M643" s="136"/>
      <c r="N643" s="1">
        <v>259012.88999999998</v>
      </c>
      <c r="O643" s="1" t="s">
        <v>225</v>
      </c>
      <c r="P643" s="156"/>
      <c r="Q643" s="139"/>
    </row>
    <row r="644" spans="1:17" x14ac:dyDescent="0.25">
      <c r="A644" s="203"/>
      <c r="B644" s="138"/>
      <c r="C644" s="139"/>
      <c r="D644" s="138"/>
      <c r="E644" s="138"/>
      <c r="F644" s="139"/>
      <c r="G644" s="138"/>
      <c r="H644" s="138"/>
      <c r="I644" s="136"/>
      <c r="J644" s="138"/>
      <c r="K644" s="221"/>
      <c r="L644" s="221"/>
      <c r="M644" s="136"/>
      <c r="N644" s="1">
        <v>236703.75</v>
      </c>
      <c r="O644" s="1" t="s">
        <v>281</v>
      </c>
      <c r="P644" s="156"/>
      <c r="Q644" s="139"/>
    </row>
    <row r="645" spans="1:17" x14ac:dyDescent="0.25">
      <c r="A645" s="203"/>
      <c r="B645" s="138"/>
      <c r="C645" s="139"/>
      <c r="D645" s="138"/>
      <c r="E645" s="138"/>
      <c r="F645" s="139"/>
      <c r="G645" s="138"/>
      <c r="H645" s="138"/>
      <c r="I645" s="136"/>
      <c r="J645" s="138"/>
      <c r="K645" s="221"/>
      <c r="L645" s="221"/>
      <c r="M645" s="136"/>
      <c r="N645" s="1">
        <v>98086.84</v>
      </c>
      <c r="O645" s="1" t="s">
        <v>282</v>
      </c>
      <c r="P645" s="156"/>
      <c r="Q645" s="139"/>
    </row>
    <row r="646" spans="1:17" ht="63" customHeight="1" x14ac:dyDescent="0.25">
      <c r="A646" s="203"/>
      <c r="B646" s="138"/>
      <c r="C646" s="139"/>
      <c r="D646" s="138"/>
      <c r="E646" s="138"/>
      <c r="F646" s="139"/>
      <c r="G646" s="138"/>
      <c r="H646" s="138"/>
      <c r="I646" s="136"/>
      <c r="J646" s="138"/>
      <c r="K646" s="221"/>
      <c r="L646" s="221"/>
      <c r="M646" s="136" t="s">
        <v>226</v>
      </c>
      <c r="N646" s="1">
        <v>649265.54</v>
      </c>
      <c r="O646" s="13" t="s">
        <v>330</v>
      </c>
      <c r="P646" s="156"/>
      <c r="Q646" s="139"/>
    </row>
    <row r="647" spans="1:17" x14ac:dyDescent="0.25">
      <c r="A647" s="203"/>
      <c r="B647" s="138"/>
      <c r="C647" s="139"/>
      <c r="D647" s="138"/>
      <c r="E647" s="138"/>
      <c r="F647" s="139"/>
      <c r="G647" s="138"/>
      <c r="H647" s="138"/>
      <c r="I647" s="136"/>
      <c r="J647" s="138"/>
      <c r="K647" s="221"/>
      <c r="L647" s="221"/>
      <c r="M647" s="136"/>
      <c r="N647" s="1">
        <v>419693.15</v>
      </c>
      <c r="O647" s="13" t="s">
        <v>376</v>
      </c>
      <c r="P647" s="156"/>
      <c r="Q647" s="139"/>
    </row>
    <row r="648" spans="1:17" x14ac:dyDescent="0.25">
      <c r="A648" s="203"/>
      <c r="B648" s="138"/>
      <c r="C648" s="139"/>
      <c r="D648" s="138"/>
      <c r="E648" s="138"/>
      <c r="F648" s="139"/>
      <c r="G648" s="138"/>
      <c r="H648" s="138"/>
      <c r="I648" s="136"/>
      <c r="J648" s="138"/>
      <c r="K648" s="221"/>
      <c r="L648" s="221"/>
      <c r="M648" s="136"/>
      <c r="N648" s="1">
        <v>197356.22</v>
      </c>
      <c r="O648" s="13" t="s">
        <v>377</v>
      </c>
      <c r="P648" s="156"/>
      <c r="Q648" s="139"/>
    </row>
    <row r="649" spans="1:17" ht="94.5" x14ac:dyDescent="0.25">
      <c r="A649" s="203"/>
      <c r="B649" s="138"/>
      <c r="C649" s="139"/>
      <c r="D649" s="138"/>
      <c r="E649" s="138"/>
      <c r="F649" s="139"/>
      <c r="G649" s="138"/>
      <c r="H649" s="138"/>
      <c r="I649" s="136"/>
      <c r="J649" s="138"/>
      <c r="K649" s="221"/>
      <c r="L649" s="221"/>
      <c r="M649" s="2" t="s">
        <v>375</v>
      </c>
      <c r="N649" s="1"/>
      <c r="O649" s="13"/>
      <c r="P649" s="156"/>
      <c r="Q649" s="139"/>
    </row>
    <row r="650" spans="1:17" ht="94.5" x14ac:dyDescent="0.25">
      <c r="A650" s="203"/>
      <c r="B650" s="138"/>
      <c r="C650" s="139"/>
      <c r="D650" s="138"/>
      <c r="E650" s="138"/>
      <c r="F650" s="139"/>
      <c r="G650" s="138"/>
      <c r="H650" s="138"/>
      <c r="I650" s="136"/>
      <c r="J650" s="138"/>
      <c r="K650" s="221"/>
      <c r="L650" s="221"/>
      <c r="M650" s="2" t="s">
        <v>535</v>
      </c>
      <c r="N650" s="1"/>
      <c r="O650" s="13"/>
      <c r="P650" s="156"/>
      <c r="Q650" s="139"/>
    </row>
    <row r="651" spans="1:17" ht="94.5" x14ac:dyDescent="0.25">
      <c r="A651" s="204"/>
      <c r="B651" s="138"/>
      <c r="C651" s="139"/>
      <c r="D651" s="138"/>
      <c r="E651" s="138"/>
      <c r="F651" s="139"/>
      <c r="G651" s="138"/>
      <c r="H651" s="138"/>
      <c r="I651" s="136"/>
      <c r="J651" s="138"/>
      <c r="K651" s="221"/>
      <c r="L651" s="221"/>
      <c r="M651" s="2" t="s">
        <v>1242</v>
      </c>
      <c r="N651" s="1"/>
      <c r="O651" s="13"/>
      <c r="P651" s="156"/>
      <c r="Q651" s="139"/>
    </row>
    <row r="652" spans="1:17" ht="157.5" customHeight="1" x14ac:dyDescent="0.25">
      <c r="A652" s="202">
        <v>3</v>
      </c>
      <c r="B652" s="138" t="s">
        <v>2</v>
      </c>
      <c r="C652" s="139" t="s">
        <v>93</v>
      </c>
      <c r="D652" s="138" t="s">
        <v>91</v>
      </c>
      <c r="E652" s="138" t="s">
        <v>44</v>
      </c>
      <c r="F652" s="139">
        <v>1</v>
      </c>
      <c r="G652" s="138" t="s">
        <v>75</v>
      </c>
      <c r="H652" s="138" t="s">
        <v>100</v>
      </c>
      <c r="I652" s="136">
        <v>13590578.736</v>
      </c>
      <c r="J652" s="138" t="s">
        <v>26</v>
      </c>
      <c r="K652" s="221" t="s">
        <v>64</v>
      </c>
      <c r="L652" s="221" t="s">
        <v>160</v>
      </c>
      <c r="M652" s="14" t="s">
        <v>165</v>
      </c>
      <c r="N652" s="1"/>
      <c r="O652" s="1"/>
      <c r="P652" s="156">
        <f>SUM(N652:N654)</f>
        <v>0</v>
      </c>
      <c r="Q652" s="139" t="s">
        <v>13</v>
      </c>
    </row>
    <row r="653" spans="1:17" ht="94.5" x14ac:dyDescent="0.25">
      <c r="A653" s="203"/>
      <c r="B653" s="138"/>
      <c r="C653" s="139"/>
      <c r="D653" s="138"/>
      <c r="E653" s="138"/>
      <c r="F653" s="139"/>
      <c r="G653" s="138"/>
      <c r="H653" s="138"/>
      <c r="I653" s="136"/>
      <c r="J653" s="138"/>
      <c r="K653" s="221"/>
      <c r="L653" s="221"/>
      <c r="M653" s="2" t="s">
        <v>536</v>
      </c>
      <c r="N653" s="1"/>
      <c r="O653" s="1"/>
      <c r="P653" s="156"/>
      <c r="Q653" s="139"/>
    </row>
    <row r="654" spans="1:17" ht="94.5" x14ac:dyDescent="0.25">
      <c r="A654" s="204"/>
      <c r="B654" s="138"/>
      <c r="C654" s="139"/>
      <c r="D654" s="138"/>
      <c r="E654" s="138"/>
      <c r="F654" s="139"/>
      <c r="G654" s="138"/>
      <c r="H654" s="138"/>
      <c r="I654" s="136"/>
      <c r="J654" s="138"/>
      <c r="K654" s="221"/>
      <c r="L654" s="221"/>
      <c r="M654" s="2" t="s">
        <v>816</v>
      </c>
      <c r="N654" s="1"/>
      <c r="O654" s="1"/>
      <c r="P654" s="156"/>
      <c r="Q654" s="139"/>
    </row>
    <row r="655" spans="1:17" ht="31.5" x14ac:dyDescent="0.25">
      <c r="A655" s="139">
        <v>4</v>
      </c>
      <c r="B655" s="138" t="s">
        <v>43</v>
      </c>
      <c r="C655" s="138" t="s">
        <v>166</v>
      </c>
      <c r="D655" s="138" t="s">
        <v>92</v>
      </c>
      <c r="E655" s="138" t="s">
        <v>15</v>
      </c>
      <c r="F655" s="139" t="s">
        <v>15</v>
      </c>
      <c r="G655" s="138" t="s">
        <v>75</v>
      </c>
      <c r="H655" s="138" t="s">
        <v>100</v>
      </c>
      <c r="I655" s="136">
        <v>1698822.3419999999</v>
      </c>
      <c r="J655" s="138" t="s">
        <v>26</v>
      </c>
      <c r="K655" s="221" t="s">
        <v>119</v>
      </c>
      <c r="L655" s="221" t="s">
        <v>143</v>
      </c>
      <c r="M655" s="190" t="s">
        <v>15</v>
      </c>
      <c r="N655" s="1">
        <v>243241</v>
      </c>
      <c r="O655" s="1" t="s">
        <v>159</v>
      </c>
      <c r="P655" s="156">
        <f>SUM(N655:N661)</f>
        <v>1698784.62</v>
      </c>
      <c r="Q655" s="139" t="s">
        <v>14</v>
      </c>
    </row>
    <row r="656" spans="1:17" ht="31.5" x14ac:dyDescent="0.25">
      <c r="A656" s="139"/>
      <c r="B656" s="138"/>
      <c r="C656" s="138"/>
      <c r="D656" s="138"/>
      <c r="E656" s="138"/>
      <c r="F656" s="139"/>
      <c r="G656" s="138"/>
      <c r="H656" s="138"/>
      <c r="I656" s="136"/>
      <c r="J656" s="138"/>
      <c r="K656" s="221"/>
      <c r="L656" s="221"/>
      <c r="M656" s="190"/>
      <c r="N656" s="1">
        <v>268336.79000000004</v>
      </c>
      <c r="O656" s="1" t="s">
        <v>112</v>
      </c>
      <c r="P656" s="156"/>
      <c r="Q656" s="139"/>
    </row>
    <row r="657" spans="1:17" ht="31.5" x14ac:dyDescent="0.25">
      <c r="A657" s="139"/>
      <c r="B657" s="138"/>
      <c r="C657" s="138"/>
      <c r="D657" s="138"/>
      <c r="E657" s="138"/>
      <c r="F657" s="139"/>
      <c r="G657" s="138"/>
      <c r="H657" s="138"/>
      <c r="I657" s="136"/>
      <c r="J657" s="138"/>
      <c r="K657" s="221"/>
      <c r="L657" s="221"/>
      <c r="M657" s="190"/>
      <c r="N657" s="1">
        <v>231168.33</v>
      </c>
      <c r="O657" s="1" t="s">
        <v>113</v>
      </c>
      <c r="P657" s="156"/>
      <c r="Q657" s="139"/>
    </row>
    <row r="658" spans="1:17" ht="31.5" x14ac:dyDescent="0.25">
      <c r="A658" s="139"/>
      <c r="B658" s="138"/>
      <c r="C658" s="138"/>
      <c r="D658" s="138"/>
      <c r="E658" s="138"/>
      <c r="F658" s="139"/>
      <c r="G658" s="138"/>
      <c r="H658" s="138"/>
      <c r="I658" s="136"/>
      <c r="J658" s="138"/>
      <c r="K658" s="221"/>
      <c r="L658" s="221"/>
      <c r="M658" s="190"/>
      <c r="N658" s="1">
        <v>235522.30000000002</v>
      </c>
      <c r="O658" s="1" t="s">
        <v>161</v>
      </c>
      <c r="P658" s="156"/>
      <c r="Q658" s="139"/>
    </row>
    <row r="659" spans="1:17" ht="31.5" x14ac:dyDescent="0.25">
      <c r="A659" s="139"/>
      <c r="B659" s="138"/>
      <c r="C659" s="138"/>
      <c r="D659" s="138"/>
      <c r="E659" s="138"/>
      <c r="F659" s="139"/>
      <c r="G659" s="138"/>
      <c r="H659" s="138"/>
      <c r="I659" s="136"/>
      <c r="J659" s="138"/>
      <c r="K659" s="221"/>
      <c r="L659" s="221"/>
      <c r="M659" s="190"/>
      <c r="N659" s="1">
        <v>197698.98</v>
      </c>
      <c r="O659" s="1" t="s">
        <v>162</v>
      </c>
      <c r="P659" s="156"/>
      <c r="Q659" s="139"/>
    </row>
    <row r="660" spans="1:17" ht="31.5" x14ac:dyDescent="0.25">
      <c r="A660" s="139"/>
      <c r="B660" s="138"/>
      <c r="C660" s="138"/>
      <c r="D660" s="138"/>
      <c r="E660" s="138"/>
      <c r="F660" s="139"/>
      <c r="G660" s="138"/>
      <c r="H660" s="138"/>
      <c r="I660" s="136"/>
      <c r="J660" s="138"/>
      <c r="K660" s="221"/>
      <c r="L660" s="221"/>
      <c r="M660" s="190"/>
      <c r="N660" s="1">
        <v>327789.31</v>
      </c>
      <c r="O660" s="1" t="s">
        <v>227</v>
      </c>
      <c r="P660" s="156"/>
      <c r="Q660" s="139"/>
    </row>
    <row r="661" spans="1:17" ht="31.5" x14ac:dyDescent="0.25">
      <c r="A661" s="139"/>
      <c r="B661" s="138"/>
      <c r="C661" s="138"/>
      <c r="D661" s="138"/>
      <c r="E661" s="138"/>
      <c r="F661" s="139"/>
      <c r="G661" s="138"/>
      <c r="H661" s="138"/>
      <c r="I661" s="136"/>
      <c r="J661" s="138"/>
      <c r="K661" s="221"/>
      <c r="L661" s="221"/>
      <c r="M661" s="190"/>
      <c r="N661" s="1">
        <v>195027.91</v>
      </c>
      <c r="O661" s="1" t="s">
        <v>283</v>
      </c>
      <c r="P661" s="156"/>
      <c r="Q661" s="139"/>
    </row>
    <row r="662" spans="1:17" x14ac:dyDescent="0.25">
      <c r="A662" s="139">
        <v>5</v>
      </c>
      <c r="B662" s="138" t="s">
        <v>43</v>
      </c>
      <c r="C662" s="138" t="s">
        <v>167</v>
      </c>
      <c r="D662" s="138" t="s">
        <v>164</v>
      </c>
      <c r="E662" s="138" t="s">
        <v>15</v>
      </c>
      <c r="F662" s="139" t="s">
        <v>15</v>
      </c>
      <c r="G662" s="138" t="s">
        <v>75</v>
      </c>
      <c r="H662" s="138" t="s">
        <v>100</v>
      </c>
      <c r="I662" s="136">
        <v>566274.11399999994</v>
      </c>
      <c r="J662" s="138" t="s">
        <v>26</v>
      </c>
      <c r="K662" s="221" t="s">
        <v>163</v>
      </c>
      <c r="L662" s="221" t="s">
        <v>117</v>
      </c>
      <c r="M662" s="190" t="s">
        <v>15</v>
      </c>
      <c r="N662" s="1">
        <v>93403.22</v>
      </c>
      <c r="O662" s="1" t="s">
        <v>228</v>
      </c>
      <c r="P662" s="156">
        <f>SUM(N662:N664)</f>
        <v>565927.48</v>
      </c>
      <c r="Q662" s="139" t="s">
        <v>14</v>
      </c>
    </row>
    <row r="663" spans="1:17" x14ac:dyDescent="0.25">
      <c r="A663" s="139"/>
      <c r="B663" s="138"/>
      <c r="C663" s="138"/>
      <c r="D663" s="138"/>
      <c r="E663" s="138"/>
      <c r="F663" s="139"/>
      <c r="G663" s="138"/>
      <c r="H663" s="138"/>
      <c r="I663" s="136"/>
      <c r="J663" s="138"/>
      <c r="K663" s="221"/>
      <c r="L663" s="221"/>
      <c r="M663" s="190"/>
      <c r="N663" s="1">
        <v>189729.32</v>
      </c>
      <c r="O663" s="1" t="s">
        <v>284</v>
      </c>
      <c r="P663" s="156"/>
      <c r="Q663" s="139"/>
    </row>
    <row r="664" spans="1:17" ht="31.5" x14ac:dyDescent="0.25">
      <c r="A664" s="139"/>
      <c r="B664" s="138"/>
      <c r="C664" s="138"/>
      <c r="D664" s="138"/>
      <c r="E664" s="138"/>
      <c r="F664" s="139"/>
      <c r="G664" s="138"/>
      <c r="H664" s="138"/>
      <c r="I664" s="136"/>
      <c r="J664" s="138"/>
      <c r="K664" s="221"/>
      <c r="L664" s="221"/>
      <c r="M664" s="190"/>
      <c r="N664" s="1">
        <v>282794.94</v>
      </c>
      <c r="O664" s="1" t="s">
        <v>285</v>
      </c>
      <c r="P664" s="156"/>
      <c r="Q664" s="139"/>
    </row>
    <row r="665" spans="1:17" ht="47.25" x14ac:dyDescent="0.25">
      <c r="A665" s="139">
        <v>6</v>
      </c>
      <c r="B665" s="138" t="s">
        <v>43</v>
      </c>
      <c r="C665" s="138" t="s">
        <v>229</v>
      </c>
      <c r="D665" s="138" t="s">
        <v>168</v>
      </c>
      <c r="E665" s="138" t="s">
        <v>15</v>
      </c>
      <c r="F665" s="139" t="s">
        <v>15</v>
      </c>
      <c r="G665" s="138" t="s">
        <v>75</v>
      </c>
      <c r="H665" s="138" t="s">
        <v>100</v>
      </c>
      <c r="I665" s="136">
        <v>849411.17099999997</v>
      </c>
      <c r="J665" s="138" t="s">
        <v>26</v>
      </c>
      <c r="K665" s="221" t="s">
        <v>150</v>
      </c>
      <c r="L665" s="221" t="s">
        <v>169</v>
      </c>
      <c r="M665" s="190" t="s">
        <v>15</v>
      </c>
      <c r="N665" s="1">
        <v>282958.56</v>
      </c>
      <c r="O665" s="1" t="s">
        <v>286</v>
      </c>
      <c r="P665" s="156">
        <f>SUM(N665:N667)</f>
        <v>844996.27</v>
      </c>
      <c r="Q665" s="139" t="s">
        <v>14</v>
      </c>
    </row>
    <row r="666" spans="1:17" ht="47.25" x14ac:dyDescent="0.25">
      <c r="A666" s="139"/>
      <c r="B666" s="138"/>
      <c r="C666" s="138"/>
      <c r="D666" s="138"/>
      <c r="E666" s="138"/>
      <c r="F666" s="139"/>
      <c r="G666" s="138"/>
      <c r="H666" s="138"/>
      <c r="I666" s="136"/>
      <c r="J666" s="138"/>
      <c r="K666" s="221"/>
      <c r="L666" s="221"/>
      <c r="M666" s="190"/>
      <c r="N666" s="1">
        <v>279021.32</v>
      </c>
      <c r="O666" s="1" t="s">
        <v>287</v>
      </c>
      <c r="P666" s="156"/>
      <c r="Q666" s="139"/>
    </row>
    <row r="667" spans="1:17" ht="31.5" x14ac:dyDescent="0.25">
      <c r="A667" s="139"/>
      <c r="B667" s="138"/>
      <c r="C667" s="138"/>
      <c r="D667" s="138"/>
      <c r="E667" s="138"/>
      <c r="F667" s="139"/>
      <c r="G667" s="138"/>
      <c r="H667" s="138"/>
      <c r="I667" s="136"/>
      <c r="J667" s="138"/>
      <c r="K667" s="221"/>
      <c r="L667" s="221"/>
      <c r="M667" s="190"/>
      <c r="N667" s="1">
        <v>283016.39</v>
      </c>
      <c r="O667" s="1" t="s">
        <v>288</v>
      </c>
      <c r="P667" s="156"/>
      <c r="Q667" s="139"/>
    </row>
    <row r="668" spans="1:17" ht="157.5" customHeight="1" x14ac:dyDescent="0.25">
      <c r="A668" s="139">
        <v>7</v>
      </c>
      <c r="B668" s="138" t="s">
        <v>43</v>
      </c>
      <c r="C668" s="138" t="s">
        <v>231</v>
      </c>
      <c r="D668" s="138" t="s">
        <v>168</v>
      </c>
      <c r="E668" s="138" t="s">
        <v>15</v>
      </c>
      <c r="F668" s="139" t="s">
        <v>15</v>
      </c>
      <c r="G668" s="138" t="s">
        <v>75</v>
      </c>
      <c r="H668" s="138" t="s">
        <v>100</v>
      </c>
      <c r="I668" s="136">
        <v>849411.17099999997</v>
      </c>
      <c r="J668" s="138" t="s">
        <v>26</v>
      </c>
      <c r="K668" s="221" t="s">
        <v>230</v>
      </c>
      <c r="L668" s="221" t="s">
        <v>130</v>
      </c>
      <c r="M668" s="190" t="s">
        <v>15</v>
      </c>
      <c r="N668" s="13">
        <f>189729.32+42883.43</f>
        <v>232612.75</v>
      </c>
      <c r="O668" s="1" t="s">
        <v>331</v>
      </c>
      <c r="P668" s="156">
        <f>SUM(N668:N670)</f>
        <v>798507.02</v>
      </c>
      <c r="Q668" s="139" t="s">
        <v>14</v>
      </c>
    </row>
    <row r="669" spans="1:17" ht="31.5" x14ac:dyDescent="0.25">
      <c r="A669" s="139"/>
      <c r="B669" s="138"/>
      <c r="C669" s="138"/>
      <c r="D669" s="138"/>
      <c r="E669" s="138"/>
      <c r="F669" s="139"/>
      <c r="G669" s="138"/>
      <c r="H669" s="138"/>
      <c r="I669" s="136"/>
      <c r="J669" s="138"/>
      <c r="K669" s="221"/>
      <c r="L669" s="221"/>
      <c r="M669" s="190"/>
      <c r="N669" s="13">
        <f>189729.32+93288.74</f>
        <v>283018.06</v>
      </c>
      <c r="O669" s="1" t="s">
        <v>338</v>
      </c>
      <c r="P669" s="156"/>
      <c r="Q669" s="139"/>
    </row>
    <row r="670" spans="1:17" ht="31.5" x14ac:dyDescent="0.25">
      <c r="A670" s="139"/>
      <c r="B670" s="138"/>
      <c r="C670" s="138"/>
      <c r="D670" s="138"/>
      <c r="E670" s="138"/>
      <c r="F670" s="139"/>
      <c r="G670" s="138"/>
      <c r="H670" s="138"/>
      <c r="I670" s="136"/>
      <c r="J670" s="138"/>
      <c r="K670" s="221"/>
      <c r="L670" s="221"/>
      <c r="M670" s="190"/>
      <c r="N670" s="13">
        <f>93146.89+189729.32</f>
        <v>282876.21000000002</v>
      </c>
      <c r="O670" s="1" t="s">
        <v>332</v>
      </c>
      <c r="P670" s="156"/>
      <c r="Q670" s="139"/>
    </row>
    <row r="671" spans="1:17" ht="157.5" customHeight="1" x14ac:dyDescent="0.25">
      <c r="A671" s="202">
        <v>8</v>
      </c>
      <c r="B671" s="138" t="s">
        <v>43</v>
      </c>
      <c r="C671" s="138" t="s">
        <v>290</v>
      </c>
      <c r="D671" s="138" t="s">
        <v>289</v>
      </c>
      <c r="E671" s="138" t="s">
        <v>15</v>
      </c>
      <c r="F671" s="139" t="s">
        <v>15</v>
      </c>
      <c r="G671" s="138" t="s">
        <v>75</v>
      </c>
      <c r="H671" s="138" t="s">
        <v>100</v>
      </c>
      <c r="I671" s="136">
        <v>1698822.34</v>
      </c>
      <c r="J671" s="138" t="s">
        <v>26</v>
      </c>
      <c r="K671" s="221" t="s">
        <v>291</v>
      </c>
      <c r="L671" s="221" t="s">
        <v>232</v>
      </c>
      <c r="M671" s="190" t="s">
        <v>15</v>
      </c>
      <c r="N671" s="13">
        <v>282851.8</v>
      </c>
      <c r="O671" s="1" t="s">
        <v>384</v>
      </c>
      <c r="P671" s="156">
        <f>SUM(N671:N678)</f>
        <v>1697898.5300000003</v>
      </c>
      <c r="Q671" s="139" t="s">
        <v>14</v>
      </c>
    </row>
    <row r="672" spans="1:17" ht="31.5" x14ac:dyDescent="0.25">
      <c r="A672" s="203"/>
      <c r="B672" s="138"/>
      <c r="C672" s="138"/>
      <c r="D672" s="138"/>
      <c r="E672" s="138"/>
      <c r="F672" s="139"/>
      <c r="G672" s="138"/>
      <c r="H672" s="138"/>
      <c r="I672" s="136"/>
      <c r="J672" s="138"/>
      <c r="K672" s="221"/>
      <c r="L672" s="221"/>
      <c r="M672" s="190"/>
      <c r="N672" s="13">
        <v>283042.93</v>
      </c>
      <c r="O672" s="1" t="s">
        <v>385</v>
      </c>
      <c r="P672" s="156"/>
      <c r="Q672" s="139"/>
    </row>
    <row r="673" spans="1:18" ht="31.5" x14ac:dyDescent="0.25">
      <c r="A673" s="203"/>
      <c r="B673" s="138"/>
      <c r="C673" s="138"/>
      <c r="D673" s="138"/>
      <c r="E673" s="138"/>
      <c r="F673" s="139"/>
      <c r="G673" s="138"/>
      <c r="H673" s="138"/>
      <c r="I673" s="136"/>
      <c r="J673" s="138"/>
      <c r="K673" s="221"/>
      <c r="L673" s="221"/>
      <c r="M673" s="190"/>
      <c r="N673" s="13">
        <v>282918.81</v>
      </c>
      <c r="O673" s="1" t="s">
        <v>386</v>
      </c>
      <c r="P673" s="156"/>
      <c r="Q673" s="139"/>
    </row>
    <row r="674" spans="1:18" ht="31.5" x14ac:dyDescent="0.25">
      <c r="A674" s="203"/>
      <c r="B674" s="138"/>
      <c r="C674" s="138"/>
      <c r="D674" s="138"/>
      <c r="E674" s="138"/>
      <c r="F674" s="139"/>
      <c r="G674" s="138"/>
      <c r="H674" s="138"/>
      <c r="I674" s="136"/>
      <c r="J674" s="138"/>
      <c r="K674" s="221"/>
      <c r="L674" s="221"/>
      <c r="M674" s="190"/>
      <c r="N674" s="13">
        <v>283025.55</v>
      </c>
      <c r="O674" s="1" t="s">
        <v>387</v>
      </c>
      <c r="P674" s="156"/>
      <c r="Q674" s="139"/>
    </row>
    <row r="675" spans="1:18" x14ac:dyDescent="0.25">
      <c r="A675" s="203"/>
      <c r="B675" s="138"/>
      <c r="C675" s="138"/>
      <c r="D675" s="138"/>
      <c r="E675" s="138"/>
      <c r="F675" s="139"/>
      <c r="G675" s="138"/>
      <c r="H675" s="138"/>
      <c r="I675" s="136"/>
      <c r="J675" s="138"/>
      <c r="K675" s="221"/>
      <c r="L675" s="221"/>
      <c r="M675" s="190"/>
      <c r="N675" s="13">
        <v>93335.98</v>
      </c>
      <c r="O675" s="1" t="s">
        <v>408</v>
      </c>
      <c r="P675" s="156"/>
      <c r="Q675" s="139"/>
    </row>
    <row r="676" spans="1:18" x14ac:dyDescent="0.25">
      <c r="A676" s="203"/>
      <c r="B676" s="138"/>
      <c r="C676" s="138"/>
      <c r="D676" s="138"/>
      <c r="E676" s="138"/>
      <c r="F676" s="139"/>
      <c r="G676" s="138"/>
      <c r="H676" s="138"/>
      <c r="I676" s="136"/>
      <c r="J676" s="138"/>
      <c r="K676" s="221"/>
      <c r="L676" s="221"/>
      <c r="M676" s="190"/>
      <c r="N676" s="13">
        <v>189729.32</v>
      </c>
      <c r="O676" s="13" t="s">
        <v>409</v>
      </c>
      <c r="P676" s="156"/>
      <c r="Q676" s="139"/>
    </row>
    <row r="677" spans="1:18" x14ac:dyDescent="0.25">
      <c r="A677" s="203"/>
      <c r="B677" s="138"/>
      <c r="C677" s="138"/>
      <c r="D677" s="138"/>
      <c r="E677" s="138"/>
      <c r="F677" s="139"/>
      <c r="G677" s="138"/>
      <c r="H677" s="138"/>
      <c r="I677" s="136"/>
      <c r="J677" s="138"/>
      <c r="K677" s="221"/>
      <c r="L677" s="221"/>
      <c r="M677" s="190"/>
      <c r="N677" s="13">
        <v>93264.82</v>
      </c>
      <c r="O677" s="1" t="s">
        <v>410</v>
      </c>
      <c r="P677" s="156"/>
      <c r="Q677" s="139"/>
    </row>
    <row r="678" spans="1:18" x14ac:dyDescent="0.25">
      <c r="A678" s="204"/>
      <c r="B678" s="138"/>
      <c r="C678" s="138"/>
      <c r="D678" s="138"/>
      <c r="E678" s="138"/>
      <c r="F678" s="139"/>
      <c r="G678" s="138"/>
      <c r="H678" s="138"/>
      <c r="I678" s="136"/>
      <c r="J678" s="138"/>
      <c r="K678" s="221"/>
      <c r="L678" s="221"/>
      <c r="M678" s="190"/>
      <c r="N678" s="13">
        <v>189729.32</v>
      </c>
      <c r="O678" s="1" t="s">
        <v>411</v>
      </c>
      <c r="P678" s="156"/>
      <c r="Q678" s="139"/>
    </row>
    <row r="679" spans="1:18" ht="157.5" customHeight="1" x14ac:dyDescent="0.25">
      <c r="A679" s="202">
        <v>9</v>
      </c>
      <c r="B679" s="138" t="s">
        <v>43</v>
      </c>
      <c r="C679" s="138" t="s">
        <v>378</v>
      </c>
      <c r="D679" s="138" t="s">
        <v>379</v>
      </c>
      <c r="E679" s="138" t="s">
        <v>15</v>
      </c>
      <c r="F679" s="139" t="s">
        <v>15</v>
      </c>
      <c r="G679" s="138" t="s">
        <v>75</v>
      </c>
      <c r="H679" s="138" t="s">
        <v>100</v>
      </c>
      <c r="I679" s="136">
        <v>849411.17099999997</v>
      </c>
      <c r="J679" s="138" t="s">
        <v>26</v>
      </c>
      <c r="K679" s="221" t="s">
        <v>341</v>
      </c>
      <c r="L679" s="221" t="s">
        <v>380</v>
      </c>
      <c r="M679" s="190" t="s">
        <v>15</v>
      </c>
      <c r="N679" s="1">
        <v>93294.93</v>
      </c>
      <c r="O679" s="1" t="s">
        <v>412</v>
      </c>
      <c r="P679" s="156">
        <f>SUM(N679:N684)</f>
        <v>849165.32000000007</v>
      </c>
      <c r="Q679" s="139" t="s">
        <v>14</v>
      </c>
    </row>
    <row r="680" spans="1:18" x14ac:dyDescent="0.25">
      <c r="A680" s="203"/>
      <c r="B680" s="138"/>
      <c r="C680" s="138"/>
      <c r="D680" s="138"/>
      <c r="E680" s="138"/>
      <c r="F680" s="139"/>
      <c r="G680" s="138"/>
      <c r="H680" s="138"/>
      <c r="I680" s="136"/>
      <c r="J680" s="138"/>
      <c r="K680" s="221"/>
      <c r="L680" s="221"/>
      <c r="M680" s="190"/>
      <c r="N680" s="1">
        <v>189729.32</v>
      </c>
      <c r="O680" s="1" t="s">
        <v>537</v>
      </c>
      <c r="P680" s="156"/>
      <c r="Q680" s="139"/>
    </row>
    <row r="681" spans="1:18" x14ac:dyDescent="0.25">
      <c r="A681" s="203"/>
      <c r="B681" s="138"/>
      <c r="C681" s="138"/>
      <c r="D681" s="138"/>
      <c r="E681" s="138"/>
      <c r="F681" s="139"/>
      <c r="G681" s="138"/>
      <c r="H681" s="138"/>
      <c r="I681" s="136"/>
      <c r="J681" s="138"/>
      <c r="K681" s="221"/>
      <c r="L681" s="221"/>
      <c r="M681" s="190"/>
      <c r="N681" s="1">
        <v>283136.46000000002</v>
      </c>
      <c r="O681" s="1" t="s">
        <v>538</v>
      </c>
      <c r="P681" s="156"/>
      <c r="Q681" s="139"/>
    </row>
    <row r="682" spans="1:18" x14ac:dyDescent="0.25">
      <c r="A682" s="203"/>
      <c r="B682" s="138"/>
      <c r="C682" s="138"/>
      <c r="D682" s="138"/>
      <c r="E682" s="138"/>
      <c r="F682" s="139"/>
      <c r="G682" s="138"/>
      <c r="H682" s="138"/>
      <c r="I682" s="136"/>
      <c r="J682" s="138"/>
      <c r="K682" s="221"/>
      <c r="L682" s="221"/>
      <c r="M682" s="190"/>
      <c r="N682" s="1">
        <v>38934.61</v>
      </c>
      <c r="O682" s="1" t="s">
        <v>539</v>
      </c>
      <c r="P682" s="156"/>
      <c r="Q682" s="139"/>
    </row>
    <row r="683" spans="1:18" x14ac:dyDescent="0.25">
      <c r="A683" s="203"/>
      <c r="B683" s="138"/>
      <c r="C683" s="138"/>
      <c r="D683" s="138"/>
      <c r="E683" s="138"/>
      <c r="F683" s="139"/>
      <c r="G683" s="138"/>
      <c r="H683" s="138"/>
      <c r="I683" s="136"/>
      <c r="J683" s="138"/>
      <c r="K683" s="221"/>
      <c r="L683" s="221"/>
      <c r="M683" s="190"/>
      <c r="N683" s="1">
        <v>54340.68</v>
      </c>
      <c r="O683" s="1" t="s">
        <v>540</v>
      </c>
      <c r="P683" s="156"/>
      <c r="Q683" s="139"/>
    </row>
    <row r="684" spans="1:18" x14ac:dyDescent="0.25">
      <c r="A684" s="204"/>
      <c r="B684" s="138"/>
      <c r="C684" s="138"/>
      <c r="D684" s="138"/>
      <c r="E684" s="138"/>
      <c r="F684" s="139"/>
      <c r="G684" s="138"/>
      <c r="H684" s="138"/>
      <c r="I684" s="136"/>
      <c r="J684" s="138"/>
      <c r="K684" s="221"/>
      <c r="L684" s="221"/>
      <c r="M684" s="190"/>
      <c r="N684" s="1">
        <v>189729.32</v>
      </c>
      <c r="O684" s="1" t="s">
        <v>541</v>
      </c>
      <c r="P684" s="156"/>
      <c r="Q684" s="139"/>
    </row>
    <row r="685" spans="1:18" ht="157.5" customHeight="1" x14ac:dyDescent="0.25">
      <c r="A685" s="202">
        <v>10</v>
      </c>
      <c r="B685" s="138" t="s">
        <v>43</v>
      </c>
      <c r="C685" s="138" t="s">
        <v>414</v>
      </c>
      <c r="D685" s="138" t="s">
        <v>416</v>
      </c>
      <c r="E685" s="138" t="s">
        <v>15</v>
      </c>
      <c r="F685" s="139" t="s">
        <v>15</v>
      </c>
      <c r="G685" s="138" t="s">
        <v>75</v>
      </c>
      <c r="H685" s="138" t="s">
        <v>100</v>
      </c>
      <c r="I685" s="136">
        <v>283137.05699999997</v>
      </c>
      <c r="J685" s="138" t="s">
        <v>26</v>
      </c>
      <c r="K685" s="221" t="s">
        <v>415</v>
      </c>
      <c r="L685" s="221" t="s">
        <v>391</v>
      </c>
      <c r="M685" s="190" t="s">
        <v>15</v>
      </c>
      <c r="N685" s="7">
        <v>93351.09</v>
      </c>
      <c r="O685" s="2" t="s">
        <v>542</v>
      </c>
      <c r="P685" s="156">
        <f>SUM(N685:N686)</f>
        <v>283080.41000000003</v>
      </c>
      <c r="Q685" s="139" t="s">
        <v>14</v>
      </c>
    </row>
    <row r="686" spans="1:18" x14ac:dyDescent="0.25">
      <c r="A686" s="204"/>
      <c r="B686" s="138"/>
      <c r="C686" s="138"/>
      <c r="D686" s="138"/>
      <c r="E686" s="138"/>
      <c r="F686" s="139"/>
      <c r="G686" s="138"/>
      <c r="H686" s="138"/>
      <c r="I686" s="136"/>
      <c r="J686" s="138"/>
      <c r="K686" s="221"/>
      <c r="L686" s="221"/>
      <c r="M686" s="190"/>
      <c r="N686" s="1">
        <v>189729.32</v>
      </c>
      <c r="O686" s="1" t="s">
        <v>543</v>
      </c>
      <c r="P686" s="156"/>
      <c r="Q686" s="139"/>
    </row>
    <row r="687" spans="1:18" ht="126" customHeight="1" x14ac:dyDescent="0.25">
      <c r="A687" s="202">
        <v>11</v>
      </c>
      <c r="B687" s="157" t="s">
        <v>43</v>
      </c>
      <c r="C687" s="157" t="s">
        <v>544</v>
      </c>
      <c r="D687" s="157" t="s">
        <v>545</v>
      </c>
      <c r="E687" s="157" t="s">
        <v>15</v>
      </c>
      <c r="F687" s="202" t="s">
        <v>15</v>
      </c>
      <c r="G687" s="202" t="s">
        <v>75</v>
      </c>
      <c r="H687" s="157" t="s">
        <v>100</v>
      </c>
      <c r="I687" s="205">
        <v>1698822.3419999999</v>
      </c>
      <c r="J687" s="157" t="s">
        <v>26</v>
      </c>
      <c r="K687" s="160" t="s">
        <v>421</v>
      </c>
      <c r="L687" s="215" t="s">
        <v>546</v>
      </c>
      <c r="M687" s="157" t="s">
        <v>817</v>
      </c>
      <c r="N687" s="1">
        <v>93215.67</v>
      </c>
      <c r="O687" s="1" t="s">
        <v>818</v>
      </c>
      <c r="P687" s="205">
        <f>SUM(N687:N694)</f>
        <v>1126868.6099999999</v>
      </c>
      <c r="Q687" s="202" t="s">
        <v>13</v>
      </c>
      <c r="R687" s="191"/>
    </row>
    <row r="688" spans="1:18" x14ac:dyDescent="0.25">
      <c r="A688" s="203"/>
      <c r="B688" s="158"/>
      <c r="C688" s="158"/>
      <c r="D688" s="158"/>
      <c r="E688" s="158"/>
      <c r="F688" s="203"/>
      <c r="G688" s="203"/>
      <c r="H688" s="158"/>
      <c r="I688" s="212"/>
      <c r="J688" s="158"/>
      <c r="K688" s="161"/>
      <c r="L688" s="216"/>
      <c r="M688" s="158"/>
      <c r="N688" s="1">
        <v>189729.32</v>
      </c>
      <c r="O688" s="1" t="s">
        <v>819</v>
      </c>
      <c r="P688" s="212"/>
      <c r="Q688" s="203"/>
      <c r="R688" s="191"/>
    </row>
    <row r="689" spans="1:23" x14ac:dyDescent="0.25">
      <c r="A689" s="203"/>
      <c r="B689" s="158"/>
      <c r="C689" s="158"/>
      <c r="D689" s="158"/>
      <c r="E689" s="158"/>
      <c r="F689" s="203"/>
      <c r="G689" s="203"/>
      <c r="H689" s="158"/>
      <c r="I689" s="212"/>
      <c r="J689" s="158"/>
      <c r="K689" s="161"/>
      <c r="L689" s="216"/>
      <c r="M689" s="158"/>
      <c r="N689" s="30">
        <v>93061.92</v>
      </c>
      <c r="O689" s="1" t="s">
        <v>1243</v>
      </c>
      <c r="P689" s="212"/>
      <c r="Q689" s="203"/>
      <c r="R689" s="191"/>
    </row>
    <row r="690" spans="1:23" x14ac:dyDescent="0.25">
      <c r="A690" s="203"/>
      <c r="B690" s="158"/>
      <c r="C690" s="158"/>
      <c r="D690" s="158"/>
      <c r="E690" s="158"/>
      <c r="F690" s="203"/>
      <c r="G690" s="203"/>
      <c r="H690" s="158"/>
      <c r="I690" s="212"/>
      <c r="J690" s="158"/>
      <c r="K690" s="161"/>
      <c r="L690" s="216"/>
      <c r="M690" s="158"/>
      <c r="N690" s="13">
        <v>189729.32</v>
      </c>
      <c r="O690" s="13" t="s">
        <v>1244</v>
      </c>
      <c r="P690" s="212"/>
      <c r="Q690" s="203"/>
      <c r="R690" s="191"/>
    </row>
    <row r="691" spans="1:23" x14ac:dyDescent="0.25">
      <c r="A691" s="203"/>
      <c r="B691" s="158"/>
      <c r="C691" s="158"/>
      <c r="D691" s="158"/>
      <c r="E691" s="158"/>
      <c r="F691" s="203"/>
      <c r="G691" s="203"/>
      <c r="H691" s="158"/>
      <c r="I691" s="212"/>
      <c r="J691" s="158"/>
      <c r="K691" s="161"/>
      <c r="L691" s="216"/>
      <c r="M691" s="158"/>
      <c r="N691" s="30">
        <v>93386.08</v>
      </c>
      <c r="O691" s="1" t="s">
        <v>1245</v>
      </c>
      <c r="P691" s="212"/>
      <c r="Q691" s="203"/>
      <c r="R691" s="191"/>
    </row>
    <row r="692" spans="1:23" x14ac:dyDescent="0.25">
      <c r="A692" s="203"/>
      <c r="B692" s="158"/>
      <c r="C692" s="158"/>
      <c r="D692" s="158"/>
      <c r="E692" s="158"/>
      <c r="F692" s="203"/>
      <c r="G692" s="203"/>
      <c r="H692" s="158"/>
      <c r="I692" s="212"/>
      <c r="J692" s="158"/>
      <c r="K692" s="161"/>
      <c r="L692" s="216"/>
      <c r="M692" s="158"/>
      <c r="N692" s="1">
        <v>189729.32</v>
      </c>
      <c r="O692" s="1" t="s">
        <v>1246</v>
      </c>
      <c r="P692" s="212"/>
      <c r="Q692" s="203"/>
      <c r="R692" s="191"/>
    </row>
    <row r="693" spans="1:23" x14ac:dyDescent="0.25">
      <c r="A693" s="203"/>
      <c r="B693" s="158"/>
      <c r="C693" s="158"/>
      <c r="D693" s="158"/>
      <c r="E693" s="158"/>
      <c r="F693" s="203"/>
      <c r="G693" s="203"/>
      <c r="H693" s="158"/>
      <c r="I693" s="212"/>
      <c r="J693" s="158"/>
      <c r="K693" s="161"/>
      <c r="L693" s="216"/>
      <c r="M693" s="158"/>
      <c r="N693" s="55">
        <v>85098.94</v>
      </c>
      <c r="O693" s="35" t="s">
        <v>1444</v>
      </c>
      <c r="P693" s="212"/>
      <c r="Q693" s="203"/>
      <c r="R693" s="191"/>
    </row>
    <row r="694" spans="1:23" x14ac:dyDescent="0.25">
      <c r="A694" s="204"/>
      <c r="B694" s="159"/>
      <c r="C694" s="159"/>
      <c r="D694" s="159"/>
      <c r="E694" s="159"/>
      <c r="F694" s="204"/>
      <c r="G694" s="204"/>
      <c r="H694" s="159"/>
      <c r="I694" s="206"/>
      <c r="J694" s="159"/>
      <c r="K694" s="162"/>
      <c r="L694" s="217"/>
      <c r="M694" s="159"/>
      <c r="N694" s="35">
        <v>192918.04</v>
      </c>
      <c r="O694" s="35" t="s">
        <v>1445</v>
      </c>
      <c r="P694" s="206"/>
      <c r="Q694" s="204"/>
      <c r="R694" s="191"/>
    </row>
    <row r="695" spans="1:23" ht="126" x14ac:dyDescent="0.25">
      <c r="A695" s="33">
        <v>12</v>
      </c>
      <c r="B695" s="2" t="s">
        <v>43</v>
      </c>
      <c r="C695" s="2" t="s">
        <v>1247</v>
      </c>
      <c r="D695" s="2" t="s">
        <v>1248</v>
      </c>
      <c r="E695" s="2" t="s">
        <v>15</v>
      </c>
      <c r="F695" s="7" t="s">
        <v>15</v>
      </c>
      <c r="G695" s="2" t="s">
        <v>75</v>
      </c>
      <c r="H695" s="2" t="s">
        <v>100</v>
      </c>
      <c r="I695" s="13">
        <v>575791.326</v>
      </c>
      <c r="J695" s="2" t="s">
        <v>26</v>
      </c>
      <c r="K695" s="2" t="s">
        <v>1249</v>
      </c>
      <c r="L695" s="15" t="s">
        <v>237</v>
      </c>
      <c r="M695" s="8" t="s">
        <v>15</v>
      </c>
      <c r="N695" s="1"/>
      <c r="O695" s="1"/>
      <c r="P695" s="13">
        <f>N695</f>
        <v>0</v>
      </c>
      <c r="Q695" s="7" t="s">
        <v>13</v>
      </c>
    </row>
    <row r="696" spans="1:23" x14ac:dyDescent="0.25">
      <c r="A696" s="8"/>
      <c r="B696" s="8"/>
      <c r="C696" s="8"/>
      <c r="D696" s="8"/>
      <c r="E696" s="8"/>
      <c r="F696" s="8"/>
      <c r="G696" s="8"/>
      <c r="H696" s="8"/>
      <c r="I696" s="9"/>
      <c r="J696" s="8"/>
      <c r="K696" s="8"/>
      <c r="L696" s="8"/>
      <c r="M696" s="8"/>
      <c r="N696" s="9"/>
      <c r="O696" s="9"/>
      <c r="P696" s="9"/>
      <c r="Q696" s="8"/>
    </row>
    <row r="697" spans="1:23" x14ac:dyDescent="0.25">
      <c r="A697" s="224" t="s">
        <v>1268</v>
      </c>
      <c r="B697" s="224"/>
      <c r="C697" s="224"/>
      <c r="D697" s="224"/>
      <c r="E697" s="224"/>
      <c r="F697" s="224"/>
      <c r="G697" s="224"/>
      <c r="H697" s="224"/>
      <c r="I697" s="224"/>
      <c r="J697" s="224"/>
      <c r="K697" s="224"/>
      <c r="L697" s="224"/>
      <c r="M697" s="224"/>
      <c r="N697" s="224"/>
      <c r="O697" s="224"/>
      <c r="P697" s="224"/>
      <c r="Q697" s="224"/>
    </row>
    <row r="698" spans="1:23" x14ac:dyDescent="0.25">
      <c r="A698" s="7"/>
      <c r="B698" s="2"/>
      <c r="C698" s="7"/>
      <c r="D698" s="7"/>
      <c r="E698" s="2"/>
      <c r="F698" s="7"/>
      <c r="G698" s="2"/>
      <c r="H698" s="7"/>
      <c r="I698" s="13"/>
      <c r="J698" s="2"/>
      <c r="K698" s="26"/>
      <c r="L698" s="26"/>
      <c r="M698" s="2"/>
      <c r="N698" s="13"/>
      <c r="O698" s="13"/>
      <c r="P698" s="13"/>
      <c r="Q698" s="7"/>
    </row>
    <row r="699" spans="1:23" x14ac:dyDescent="0.25">
      <c r="A699" s="184" t="s">
        <v>1447</v>
      </c>
      <c r="B699" s="184" t="s">
        <v>8</v>
      </c>
      <c r="C699" s="184" t="s">
        <v>1448</v>
      </c>
      <c r="D699" s="184" t="s">
        <v>9</v>
      </c>
      <c r="E699" s="184" t="s">
        <v>1449</v>
      </c>
      <c r="F699" s="184" t="s">
        <v>1450</v>
      </c>
      <c r="G699" s="184" t="s">
        <v>1451</v>
      </c>
      <c r="H699" s="185" t="s">
        <v>1452</v>
      </c>
      <c r="I699" s="189" t="s">
        <v>1453</v>
      </c>
      <c r="J699" s="189" t="s">
        <v>1454</v>
      </c>
      <c r="K699" s="189" t="s">
        <v>1455</v>
      </c>
      <c r="L699" s="185" t="s">
        <v>1456</v>
      </c>
      <c r="M699" s="185" t="s">
        <v>1457</v>
      </c>
      <c r="N699" s="185" t="s">
        <v>1458</v>
      </c>
      <c r="O699" s="189" t="s">
        <v>1459</v>
      </c>
      <c r="P699" s="184" t="s">
        <v>10</v>
      </c>
      <c r="Q699" s="184"/>
      <c r="R699" s="185" t="s">
        <v>1460</v>
      </c>
      <c r="S699" s="184" t="s">
        <v>1461</v>
      </c>
      <c r="T699" s="185" t="s">
        <v>1462</v>
      </c>
      <c r="U699" s="185"/>
      <c r="V699" s="185"/>
      <c r="W699" s="185"/>
    </row>
    <row r="700" spans="1:23" ht="47.25" x14ac:dyDescent="0.25">
      <c r="A700" s="184"/>
      <c r="B700" s="184"/>
      <c r="C700" s="184"/>
      <c r="D700" s="184"/>
      <c r="E700" s="184"/>
      <c r="F700" s="184"/>
      <c r="G700" s="184"/>
      <c r="H700" s="185"/>
      <c r="I700" s="189"/>
      <c r="J700" s="189"/>
      <c r="K700" s="189"/>
      <c r="L700" s="185"/>
      <c r="M700" s="185"/>
      <c r="N700" s="185"/>
      <c r="O700" s="189"/>
      <c r="P700" s="57" t="s">
        <v>1463</v>
      </c>
      <c r="Q700" s="9" t="s">
        <v>1464</v>
      </c>
      <c r="R700" s="185"/>
      <c r="S700" s="184"/>
      <c r="T700" s="185"/>
      <c r="U700" s="185"/>
      <c r="V700" s="185"/>
      <c r="W700" s="185"/>
    </row>
    <row r="701" spans="1:23" ht="94.5" x14ac:dyDescent="0.25">
      <c r="A701" s="2">
        <v>1</v>
      </c>
      <c r="B701" s="2" t="s">
        <v>1465</v>
      </c>
      <c r="C701" s="2" t="s">
        <v>1466</v>
      </c>
      <c r="D701" s="2" t="s">
        <v>1467</v>
      </c>
      <c r="E701" s="2"/>
      <c r="F701" s="2">
        <v>1</v>
      </c>
      <c r="G701" s="2" t="s">
        <v>1468</v>
      </c>
      <c r="H701" s="2">
        <v>0</v>
      </c>
      <c r="I701" s="2" t="s">
        <v>1469</v>
      </c>
      <c r="J701" s="1" t="s">
        <v>1470</v>
      </c>
      <c r="K701" s="1" t="s">
        <v>1471</v>
      </c>
      <c r="L701" s="2" t="s">
        <v>1472</v>
      </c>
      <c r="M701" s="3">
        <v>45295</v>
      </c>
      <c r="N701" s="3" t="s">
        <v>1473</v>
      </c>
      <c r="O701" s="3" t="s">
        <v>1474</v>
      </c>
      <c r="P701" s="58" t="s">
        <v>1475</v>
      </c>
      <c r="Q701" s="3" t="s">
        <v>1475</v>
      </c>
      <c r="R701" s="2" t="str">
        <f>I701</f>
        <v>1.112.935,60</v>
      </c>
      <c r="S701" s="2" t="s">
        <v>1476</v>
      </c>
      <c r="T701" s="136" t="s">
        <v>1475</v>
      </c>
      <c r="U701" s="136"/>
      <c r="V701" s="136"/>
      <c r="W701" s="136"/>
    </row>
    <row r="702" spans="1:23" ht="165" x14ac:dyDescent="0.25">
      <c r="A702" s="59">
        <v>2</v>
      </c>
      <c r="B702" s="32" t="s">
        <v>1477</v>
      </c>
      <c r="C702" s="60" t="s">
        <v>1478</v>
      </c>
      <c r="D702" s="32" t="s">
        <v>1479</v>
      </c>
      <c r="E702" s="61" t="s">
        <v>1480</v>
      </c>
      <c r="F702" s="32">
        <v>1</v>
      </c>
      <c r="G702" s="32" t="s">
        <v>1481</v>
      </c>
      <c r="H702" s="34">
        <v>0</v>
      </c>
      <c r="I702" s="62" t="s">
        <v>1482</v>
      </c>
      <c r="J702" s="62" t="s">
        <v>1483</v>
      </c>
      <c r="K702" s="62" t="s">
        <v>1484</v>
      </c>
      <c r="L702" s="34" t="s">
        <v>1485</v>
      </c>
      <c r="M702" s="32" t="s">
        <v>1486</v>
      </c>
      <c r="N702" s="63" t="s">
        <v>1487</v>
      </c>
      <c r="O702" s="63" t="s">
        <v>1488</v>
      </c>
      <c r="P702" s="64">
        <v>5271.7</v>
      </c>
      <c r="Q702" s="65">
        <v>45498</v>
      </c>
      <c r="R702" s="62" t="s">
        <v>1489</v>
      </c>
      <c r="S702" s="66" t="s">
        <v>1476</v>
      </c>
      <c r="T702" s="186" t="s">
        <v>2943</v>
      </c>
      <c r="U702" s="187"/>
      <c r="V702" s="187"/>
      <c r="W702" s="188"/>
    </row>
    <row r="703" spans="1:23" ht="110.25" x14ac:dyDescent="0.25">
      <c r="A703" s="2">
        <v>3</v>
      </c>
      <c r="B703" s="32" t="s">
        <v>1490</v>
      </c>
      <c r="C703" s="60" t="s">
        <v>1478</v>
      </c>
      <c r="D703" s="32" t="s">
        <v>1491</v>
      </c>
      <c r="E703" s="67" t="s">
        <v>1492</v>
      </c>
      <c r="F703" s="32">
        <v>1</v>
      </c>
      <c r="G703" s="32" t="s">
        <v>1493</v>
      </c>
      <c r="H703" s="34">
        <v>0</v>
      </c>
      <c r="I703" s="62" t="s">
        <v>1494</v>
      </c>
      <c r="J703" s="60">
        <v>0</v>
      </c>
      <c r="K703" s="62" t="s">
        <v>1494</v>
      </c>
      <c r="L703" s="34" t="s">
        <v>1495</v>
      </c>
      <c r="M703" s="63">
        <v>45533</v>
      </c>
      <c r="N703" s="63" t="s">
        <v>1496</v>
      </c>
      <c r="O703" s="65" t="s">
        <v>1474</v>
      </c>
      <c r="P703" s="65" t="s">
        <v>1497</v>
      </c>
      <c r="Q703" s="65" t="s">
        <v>1498</v>
      </c>
      <c r="R703" s="62" t="s">
        <v>1494</v>
      </c>
      <c r="S703" s="66" t="s">
        <v>1499</v>
      </c>
      <c r="T703" s="186" t="s">
        <v>2944</v>
      </c>
      <c r="U703" s="187"/>
      <c r="V703" s="187"/>
      <c r="W703" s="188"/>
    </row>
    <row r="704" spans="1:23" ht="78.75" x14ac:dyDescent="0.25">
      <c r="A704" s="59">
        <v>4</v>
      </c>
      <c r="B704" s="32" t="s">
        <v>1490</v>
      </c>
      <c r="C704" s="60" t="s">
        <v>1500</v>
      </c>
      <c r="D704" s="32" t="s">
        <v>1501</v>
      </c>
      <c r="E704" s="67" t="s">
        <v>1492</v>
      </c>
      <c r="F704" s="32">
        <v>1</v>
      </c>
      <c r="G704" s="68" t="s">
        <v>1502</v>
      </c>
      <c r="H704" s="34">
        <v>0</v>
      </c>
      <c r="I704" s="62" t="s">
        <v>1503</v>
      </c>
      <c r="J704" s="60">
        <v>0</v>
      </c>
      <c r="K704" s="62" t="s">
        <v>1503</v>
      </c>
      <c r="L704" s="34" t="s">
        <v>1495</v>
      </c>
      <c r="M704" s="63">
        <v>45533</v>
      </c>
      <c r="N704" s="63" t="s">
        <v>1504</v>
      </c>
      <c r="O704" s="69" t="s">
        <v>1474</v>
      </c>
      <c r="P704" s="65" t="s">
        <v>1505</v>
      </c>
      <c r="Q704" s="65" t="s">
        <v>1506</v>
      </c>
      <c r="R704" s="62" t="s">
        <v>1503</v>
      </c>
      <c r="S704" s="66" t="s">
        <v>1499</v>
      </c>
      <c r="T704" s="186" t="s">
        <v>2945</v>
      </c>
      <c r="U704" s="187"/>
      <c r="V704" s="187"/>
      <c r="W704" s="188"/>
    </row>
    <row r="705" spans="1:23" ht="94.5" x14ac:dyDescent="0.25">
      <c r="A705" s="2">
        <v>5</v>
      </c>
      <c r="B705" s="32" t="s">
        <v>1490</v>
      </c>
      <c r="C705" s="70" t="s">
        <v>1507</v>
      </c>
      <c r="D705" s="32" t="s">
        <v>1508</v>
      </c>
      <c r="E705" s="67" t="s">
        <v>1492</v>
      </c>
      <c r="F705" s="32">
        <v>1</v>
      </c>
      <c r="G705" s="32" t="s">
        <v>1509</v>
      </c>
      <c r="H705" s="30">
        <v>0</v>
      </c>
      <c r="I705" s="71" t="s">
        <v>1510</v>
      </c>
      <c r="J705" s="71" t="s">
        <v>1511</v>
      </c>
      <c r="K705" s="71" t="s">
        <v>1512</v>
      </c>
      <c r="L705" s="34" t="s">
        <v>1513</v>
      </c>
      <c r="M705" s="30" t="s">
        <v>487</v>
      </c>
      <c r="N705" s="72" t="s">
        <v>1514</v>
      </c>
      <c r="O705" s="73" t="s">
        <v>1515</v>
      </c>
      <c r="P705" s="59" t="s">
        <v>1475</v>
      </c>
      <c r="Q705" s="59" t="s">
        <v>1475</v>
      </c>
      <c r="R705" s="74">
        <v>83490</v>
      </c>
      <c r="S705" s="70" t="s">
        <v>1476</v>
      </c>
      <c r="T705" s="186" t="s">
        <v>2946</v>
      </c>
      <c r="U705" s="187"/>
      <c r="V705" s="187"/>
      <c r="W705" s="188"/>
    </row>
    <row r="706" spans="1:23" ht="94.5" x14ac:dyDescent="0.25">
      <c r="A706" s="59">
        <v>6</v>
      </c>
      <c r="B706" s="32" t="s">
        <v>1490</v>
      </c>
      <c r="C706" s="70" t="s">
        <v>1516</v>
      </c>
      <c r="D706" s="32" t="s">
        <v>1517</v>
      </c>
      <c r="E706" s="67" t="s">
        <v>1492</v>
      </c>
      <c r="F706" s="32">
        <v>4</v>
      </c>
      <c r="G706" s="32" t="s">
        <v>1518</v>
      </c>
      <c r="H706" s="30">
        <v>0</v>
      </c>
      <c r="I706" s="71" t="s">
        <v>1519</v>
      </c>
      <c r="J706" s="71" t="s">
        <v>1520</v>
      </c>
      <c r="K706" s="71" t="s">
        <v>1521</v>
      </c>
      <c r="L706" s="34" t="s">
        <v>1485</v>
      </c>
      <c r="M706" s="30" t="s">
        <v>487</v>
      </c>
      <c r="N706" s="75">
        <v>45974</v>
      </c>
      <c r="O706" s="73" t="s">
        <v>1522</v>
      </c>
      <c r="P706" s="59" t="s">
        <v>1475</v>
      </c>
      <c r="Q706" s="59" t="s">
        <v>1475</v>
      </c>
      <c r="R706" s="74">
        <v>39688</v>
      </c>
      <c r="S706" s="70" t="s">
        <v>1476</v>
      </c>
      <c r="T706" s="186" t="s">
        <v>2947</v>
      </c>
      <c r="U706" s="187"/>
      <c r="V706" s="187"/>
      <c r="W706" s="188"/>
    </row>
    <row r="707" spans="1:23" ht="110.25" x14ac:dyDescent="0.25">
      <c r="A707" s="2">
        <v>7</v>
      </c>
      <c r="B707" s="32" t="s">
        <v>1490</v>
      </c>
      <c r="C707" s="70" t="s">
        <v>1523</v>
      </c>
      <c r="D707" s="32" t="s">
        <v>1524</v>
      </c>
      <c r="E707" s="67" t="s">
        <v>1492</v>
      </c>
      <c r="F707" s="32">
        <v>1</v>
      </c>
      <c r="G707" s="32" t="s">
        <v>1525</v>
      </c>
      <c r="H707" s="30">
        <v>0</v>
      </c>
      <c r="I707" s="71" t="s">
        <v>1526</v>
      </c>
      <c r="J707" s="71" t="s">
        <v>1527</v>
      </c>
      <c r="K707" s="71" t="s">
        <v>1528</v>
      </c>
      <c r="L707" s="34" t="s">
        <v>1495</v>
      </c>
      <c r="M707" s="30" t="s">
        <v>487</v>
      </c>
      <c r="N707" s="75">
        <v>45974</v>
      </c>
      <c r="O707" s="73" t="s">
        <v>1529</v>
      </c>
      <c r="P707" s="59" t="s">
        <v>1475</v>
      </c>
      <c r="Q707" s="59" t="s">
        <v>1475</v>
      </c>
      <c r="R707" s="74">
        <v>371954</v>
      </c>
      <c r="S707" s="70" t="s">
        <v>1476</v>
      </c>
      <c r="T707" s="186" t="s">
        <v>2948</v>
      </c>
      <c r="U707" s="187"/>
      <c r="V707" s="187"/>
      <c r="W707" s="188"/>
    </row>
    <row r="708" spans="1:23" ht="94.5" x14ac:dyDescent="0.25">
      <c r="A708" s="59">
        <v>8</v>
      </c>
      <c r="B708" s="32" t="s">
        <v>1490</v>
      </c>
      <c r="C708" s="70" t="s">
        <v>1530</v>
      </c>
      <c r="D708" s="32" t="s">
        <v>1531</v>
      </c>
      <c r="E708" s="67" t="s">
        <v>1492</v>
      </c>
      <c r="F708" s="32">
        <v>1</v>
      </c>
      <c r="G708" s="32" t="s">
        <v>1532</v>
      </c>
      <c r="H708" s="30">
        <v>1</v>
      </c>
      <c r="I708" s="71" t="s">
        <v>1533</v>
      </c>
      <c r="J708" s="71" t="s">
        <v>1534</v>
      </c>
      <c r="K708" s="71" t="s">
        <v>1535</v>
      </c>
      <c r="L708" s="34" t="s">
        <v>1485</v>
      </c>
      <c r="M708" s="30" t="s">
        <v>487</v>
      </c>
      <c r="N708" s="75">
        <v>45974</v>
      </c>
      <c r="O708" s="73" t="s">
        <v>1536</v>
      </c>
      <c r="P708" s="59" t="s">
        <v>1475</v>
      </c>
      <c r="Q708" s="59" t="s">
        <v>1475</v>
      </c>
      <c r="R708" s="74">
        <v>36179</v>
      </c>
      <c r="S708" s="70" t="s">
        <v>1476</v>
      </c>
      <c r="T708" s="186" t="s">
        <v>2949</v>
      </c>
      <c r="U708" s="187"/>
      <c r="V708" s="187"/>
      <c r="W708" s="188"/>
    </row>
    <row r="709" spans="1:23" ht="236.25" x14ac:dyDescent="0.25">
      <c r="A709" s="2">
        <v>9</v>
      </c>
      <c r="B709" s="2" t="s">
        <v>1537</v>
      </c>
      <c r="C709" s="2" t="s">
        <v>1538</v>
      </c>
      <c r="D709" s="2" t="s">
        <v>1539</v>
      </c>
      <c r="E709" s="2" t="s">
        <v>1475</v>
      </c>
      <c r="F709" s="2" t="s">
        <v>1475</v>
      </c>
      <c r="G709" s="2" t="s">
        <v>1468</v>
      </c>
      <c r="H709" s="2">
        <v>0</v>
      </c>
      <c r="I709" s="1" t="s">
        <v>1540</v>
      </c>
      <c r="J709" s="1">
        <v>5848188.96</v>
      </c>
      <c r="K709" s="1">
        <v>3176408.75</v>
      </c>
      <c r="L709" s="2" t="s">
        <v>1472</v>
      </c>
      <c r="M709" s="3">
        <v>45295</v>
      </c>
      <c r="N709" s="3" t="s">
        <v>1541</v>
      </c>
      <c r="O709" s="2" t="s">
        <v>1542</v>
      </c>
      <c r="P709" s="58" t="s">
        <v>1475</v>
      </c>
      <c r="Q709" s="2" t="s">
        <v>1475</v>
      </c>
      <c r="R709" s="2" t="s">
        <v>1475</v>
      </c>
      <c r="S709" s="2" t="s">
        <v>1475</v>
      </c>
      <c r="T709" s="138"/>
      <c r="U709" s="138"/>
      <c r="V709" s="138"/>
      <c r="W709" s="138"/>
    </row>
    <row r="710" spans="1:23" ht="267.75" x14ac:dyDescent="0.25">
      <c r="A710" s="59">
        <v>10</v>
      </c>
      <c r="B710" s="2" t="s">
        <v>1477</v>
      </c>
      <c r="C710" s="2" t="s">
        <v>1543</v>
      </c>
      <c r="D710" s="2" t="s">
        <v>1544</v>
      </c>
      <c r="E710" s="2" t="s">
        <v>1480</v>
      </c>
      <c r="F710" s="2" t="s">
        <v>1475</v>
      </c>
      <c r="G710" s="2" t="s">
        <v>1545</v>
      </c>
      <c r="H710" s="2">
        <v>0</v>
      </c>
      <c r="I710" s="1" t="s">
        <v>1546</v>
      </c>
      <c r="J710" s="1" t="s">
        <v>1546</v>
      </c>
      <c r="K710" s="2">
        <v>0</v>
      </c>
      <c r="L710" s="2" t="s">
        <v>1472</v>
      </c>
      <c r="M710" s="3">
        <v>45386</v>
      </c>
      <c r="N710" s="3" t="s">
        <v>1547</v>
      </c>
      <c r="O710" s="2" t="s">
        <v>1548</v>
      </c>
      <c r="P710" s="58" t="s">
        <v>1549</v>
      </c>
      <c r="Q710" s="2" t="s">
        <v>1550</v>
      </c>
      <c r="R710" s="1" t="s">
        <v>1551</v>
      </c>
      <c r="S710" s="2" t="s">
        <v>13</v>
      </c>
      <c r="T710" s="138" t="s">
        <v>1552</v>
      </c>
      <c r="U710" s="138"/>
      <c r="V710" s="138"/>
      <c r="W710" s="138"/>
    </row>
    <row r="711" spans="1:23" ht="173.25" x14ac:dyDescent="0.25">
      <c r="A711" s="2">
        <v>11</v>
      </c>
      <c r="B711" s="2" t="s">
        <v>1553</v>
      </c>
      <c r="C711" s="2" t="s">
        <v>1554</v>
      </c>
      <c r="D711" s="2" t="s">
        <v>1555</v>
      </c>
      <c r="E711" s="2" t="s">
        <v>1480</v>
      </c>
      <c r="F711" s="2" t="s">
        <v>1475</v>
      </c>
      <c r="G711" s="2" t="s">
        <v>1556</v>
      </c>
      <c r="H711" s="2">
        <v>0</v>
      </c>
      <c r="I711" s="1" t="s">
        <v>1557</v>
      </c>
      <c r="J711" s="1" t="s">
        <v>1557</v>
      </c>
      <c r="K711" s="2">
        <v>0</v>
      </c>
      <c r="L711" s="2" t="s">
        <v>1472</v>
      </c>
      <c r="M711" s="3">
        <v>45386</v>
      </c>
      <c r="N711" s="3" t="s">
        <v>1558</v>
      </c>
      <c r="O711" s="2" t="s">
        <v>1559</v>
      </c>
      <c r="P711" s="2" t="s">
        <v>1560</v>
      </c>
      <c r="Q711" s="76" t="s">
        <v>1561</v>
      </c>
      <c r="R711" s="1">
        <v>33137.5</v>
      </c>
      <c r="S711" s="2" t="s">
        <v>13</v>
      </c>
      <c r="T711" s="138" t="s">
        <v>1562</v>
      </c>
      <c r="U711" s="138"/>
      <c r="V711" s="138"/>
      <c r="W711" s="138"/>
    </row>
    <row r="712" spans="1:23" ht="94.5" x14ac:dyDescent="0.25">
      <c r="A712" s="59">
        <v>12</v>
      </c>
      <c r="B712" s="157" t="s">
        <v>1490</v>
      </c>
      <c r="C712" s="157" t="s">
        <v>1563</v>
      </c>
      <c r="D712" s="2" t="s">
        <v>1564</v>
      </c>
      <c r="E712" s="157" t="s">
        <v>1565</v>
      </c>
      <c r="F712" s="157">
        <v>1</v>
      </c>
      <c r="G712" s="157" t="s">
        <v>1509</v>
      </c>
      <c r="H712" s="157">
        <v>0</v>
      </c>
      <c r="I712" s="1" t="s">
        <v>1566</v>
      </c>
      <c r="J712" s="1" t="s">
        <v>1566</v>
      </c>
      <c r="K712" s="2">
        <v>0</v>
      </c>
      <c r="L712" s="157" t="s">
        <v>1472</v>
      </c>
      <c r="M712" s="163">
        <v>45635</v>
      </c>
      <c r="N712" s="163">
        <v>45755</v>
      </c>
      <c r="O712" s="157" t="s">
        <v>1475</v>
      </c>
      <c r="P712" s="1">
        <v>853230</v>
      </c>
      <c r="Q712" s="2" t="s">
        <v>1567</v>
      </c>
      <c r="R712" s="2" t="s">
        <v>1474</v>
      </c>
      <c r="S712" s="2" t="s">
        <v>14</v>
      </c>
      <c r="T712" s="138" t="s">
        <v>1568</v>
      </c>
      <c r="U712" s="138"/>
      <c r="V712" s="138"/>
      <c r="W712" s="138"/>
    </row>
    <row r="713" spans="1:23" ht="94.5" x14ac:dyDescent="0.25">
      <c r="A713" s="2">
        <v>13</v>
      </c>
      <c r="B713" s="159"/>
      <c r="C713" s="159"/>
      <c r="D713" s="2" t="s">
        <v>1569</v>
      </c>
      <c r="E713" s="159"/>
      <c r="F713" s="159"/>
      <c r="G713" s="159"/>
      <c r="H713" s="159"/>
      <c r="I713" s="1" t="s">
        <v>1570</v>
      </c>
      <c r="J713" s="1" t="s">
        <v>1570</v>
      </c>
      <c r="K713" s="2">
        <v>0</v>
      </c>
      <c r="L713" s="159"/>
      <c r="M713" s="165"/>
      <c r="N713" s="165"/>
      <c r="O713" s="159"/>
      <c r="P713" s="1">
        <v>738692.5</v>
      </c>
      <c r="Q713" s="2" t="s">
        <v>1567</v>
      </c>
      <c r="R713" s="2" t="s">
        <v>1474</v>
      </c>
      <c r="S713" s="2" t="s">
        <v>14</v>
      </c>
      <c r="T713" s="138" t="s">
        <v>1568</v>
      </c>
      <c r="U713" s="138"/>
      <c r="V713" s="138"/>
      <c r="W713" s="138"/>
    </row>
    <row r="714" spans="1:23" ht="78.75" x14ac:dyDescent="0.25">
      <c r="A714" s="59">
        <v>14</v>
      </c>
      <c r="B714" s="157" t="s">
        <v>1490</v>
      </c>
      <c r="C714" s="157" t="s">
        <v>1571</v>
      </c>
      <c r="D714" s="2" t="s">
        <v>1572</v>
      </c>
      <c r="E714" s="157" t="s">
        <v>1565</v>
      </c>
      <c r="F714" s="2">
        <v>1</v>
      </c>
      <c r="G714" s="157" t="s">
        <v>1573</v>
      </c>
      <c r="H714" s="2" t="s">
        <v>1574</v>
      </c>
      <c r="I714" s="1" t="s">
        <v>1575</v>
      </c>
      <c r="J714" s="1" t="s">
        <v>1575</v>
      </c>
      <c r="K714" s="2">
        <v>0</v>
      </c>
      <c r="L714" s="157" t="s">
        <v>1472</v>
      </c>
      <c r="M714" s="163">
        <v>45635</v>
      </c>
      <c r="N714" s="163">
        <v>45755</v>
      </c>
      <c r="O714" s="157" t="s">
        <v>1475</v>
      </c>
      <c r="P714" s="1">
        <v>890120</v>
      </c>
      <c r="Q714" s="157" t="s">
        <v>1576</v>
      </c>
      <c r="R714" s="157" t="s">
        <v>1474</v>
      </c>
      <c r="S714" s="157" t="s">
        <v>14</v>
      </c>
      <c r="T714" s="138" t="s">
        <v>1577</v>
      </c>
      <c r="U714" s="138"/>
      <c r="V714" s="138"/>
      <c r="W714" s="138"/>
    </row>
    <row r="715" spans="1:23" ht="110.25" x14ac:dyDescent="0.25">
      <c r="A715" s="2">
        <v>15</v>
      </c>
      <c r="B715" s="158"/>
      <c r="C715" s="158"/>
      <c r="D715" s="2" t="s">
        <v>1578</v>
      </c>
      <c r="E715" s="158"/>
      <c r="F715" s="2">
        <v>2</v>
      </c>
      <c r="G715" s="158"/>
      <c r="H715" s="2" t="s">
        <v>1574</v>
      </c>
      <c r="I715" s="1" t="s">
        <v>1579</v>
      </c>
      <c r="J715" s="1" t="s">
        <v>1579</v>
      </c>
      <c r="K715" s="2">
        <v>0</v>
      </c>
      <c r="L715" s="158"/>
      <c r="M715" s="164"/>
      <c r="N715" s="164"/>
      <c r="O715" s="158"/>
      <c r="P715" s="1">
        <v>83181</v>
      </c>
      <c r="Q715" s="158"/>
      <c r="R715" s="158"/>
      <c r="S715" s="158"/>
      <c r="T715" s="138" t="s">
        <v>1580</v>
      </c>
      <c r="U715" s="138"/>
      <c r="V715" s="138"/>
      <c r="W715" s="138"/>
    </row>
    <row r="716" spans="1:23" ht="94.5" x14ac:dyDescent="0.25">
      <c r="A716" s="59">
        <v>16</v>
      </c>
      <c r="B716" s="159"/>
      <c r="C716" s="159"/>
      <c r="D716" s="2" t="s">
        <v>1581</v>
      </c>
      <c r="E716" s="159"/>
      <c r="F716" s="2">
        <v>1</v>
      </c>
      <c r="G716" s="159"/>
      <c r="H716" s="2" t="s">
        <v>1582</v>
      </c>
      <c r="I716" s="1" t="s">
        <v>1583</v>
      </c>
      <c r="J716" s="1" t="s">
        <v>1583</v>
      </c>
      <c r="K716" s="2">
        <v>0</v>
      </c>
      <c r="L716" s="159"/>
      <c r="M716" s="165"/>
      <c r="N716" s="165"/>
      <c r="O716" s="159"/>
      <c r="P716" s="1">
        <v>411087.88</v>
      </c>
      <c r="Q716" s="159"/>
      <c r="R716" s="159"/>
      <c r="S716" s="159"/>
      <c r="T716" s="138" t="s">
        <v>1584</v>
      </c>
      <c r="U716" s="138"/>
      <c r="V716" s="138"/>
      <c r="W716" s="138"/>
    </row>
    <row r="717" spans="1:23" ht="110.25" x14ac:dyDescent="0.25">
      <c r="A717" s="2">
        <v>17</v>
      </c>
      <c r="B717" s="157" t="s">
        <v>1490</v>
      </c>
      <c r="C717" s="157" t="s">
        <v>1585</v>
      </c>
      <c r="D717" s="2" t="s">
        <v>1586</v>
      </c>
      <c r="E717" s="157" t="s">
        <v>1565</v>
      </c>
      <c r="F717" s="157">
        <v>1</v>
      </c>
      <c r="G717" s="157" t="s">
        <v>1587</v>
      </c>
      <c r="H717" s="157">
        <v>0</v>
      </c>
      <c r="I717" s="1" t="s">
        <v>1588</v>
      </c>
      <c r="J717" s="1" t="s">
        <v>1588</v>
      </c>
      <c r="K717" s="2">
        <v>0</v>
      </c>
      <c r="L717" s="157" t="s">
        <v>1472</v>
      </c>
      <c r="M717" s="163">
        <v>45635</v>
      </c>
      <c r="N717" s="163">
        <v>45755</v>
      </c>
      <c r="O717" s="157" t="s">
        <v>1475</v>
      </c>
      <c r="P717" s="1">
        <v>380188.63</v>
      </c>
      <c r="Q717" s="2" t="s">
        <v>1589</v>
      </c>
      <c r="R717" s="2" t="s">
        <v>1474</v>
      </c>
      <c r="S717" s="2" t="s">
        <v>14</v>
      </c>
      <c r="T717" s="138" t="s">
        <v>1590</v>
      </c>
      <c r="U717" s="138"/>
      <c r="V717" s="138"/>
      <c r="W717" s="138"/>
    </row>
    <row r="718" spans="1:23" ht="110.25" x14ac:dyDescent="0.25">
      <c r="A718" s="59">
        <v>18</v>
      </c>
      <c r="B718" s="159"/>
      <c r="C718" s="159"/>
      <c r="D718" s="2" t="s">
        <v>1591</v>
      </c>
      <c r="E718" s="159"/>
      <c r="F718" s="159"/>
      <c r="G718" s="159"/>
      <c r="H718" s="159"/>
      <c r="I718" s="1" t="s">
        <v>1592</v>
      </c>
      <c r="J718" s="1" t="s">
        <v>1592</v>
      </c>
      <c r="K718" s="2">
        <v>0</v>
      </c>
      <c r="L718" s="159"/>
      <c r="M718" s="165"/>
      <c r="N718" s="165"/>
      <c r="O718" s="159"/>
      <c r="P718" s="1">
        <v>44117.4</v>
      </c>
      <c r="Q718" s="2" t="s">
        <v>1589</v>
      </c>
      <c r="R718" s="2" t="s">
        <v>1474</v>
      </c>
      <c r="S718" s="2" t="s">
        <v>14</v>
      </c>
      <c r="T718" s="138"/>
      <c r="U718" s="138"/>
      <c r="V718" s="138"/>
      <c r="W718" s="138"/>
    </row>
    <row r="719" spans="1:23" ht="94.5" x14ac:dyDescent="0.25">
      <c r="A719" s="2">
        <v>19</v>
      </c>
      <c r="B719" s="157" t="s">
        <v>1490</v>
      </c>
      <c r="C719" s="157" t="s">
        <v>1593</v>
      </c>
      <c r="D719" s="2" t="s">
        <v>1594</v>
      </c>
      <c r="E719" s="157" t="s">
        <v>1565</v>
      </c>
      <c r="F719" s="2">
        <v>1</v>
      </c>
      <c r="G719" s="157" t="s">
        <v>1595</v>
      </c>
      <c r="H719" s="2" t="s">
        <v>1596</v>
      </c>
      <c r="I719" s="1" t="s">
        <v>1597</v>
      </c>
      <c r="J719" s="1" t="s">
        <v>1597</v>
      </c>
      <c r="K719" s="2">
        <v>0</v>
      </c>
      <c r="L719" s="157" t="s">
        <v>1472</v>
      </c>
      <c r="M719" s="163">
        <v>45635</v>
      </c>
      <c r="N719" s="163">
        <v>45755</v>
      </c>
      <c r="O719" s="157" t="s">
        <v>1475</v>
      </c>
      <c r="P719" s="1">
        <v>15040.41</v>
      </c>
      <c r="Q719" s="157" t="s">
        <v>1598</v>
      </c>
      <c r="R719" s="157" t="s">
        <v>1474</v>
      </c>
      <c r="S719" s="157" t="s">
        <v>14</v>
      </c>
      <c r="T719" s="178" t="s">
        <v>1599</v>
      </c>
      <c r="U719" s="179"/>
      <c r="V719" s="179"/>
      <c r="W719" s="180"/>
    </row>
    <row r="720" spans="1:23" ht="63" x14ac:dyDescent="0.25">
      <c r="A720" s="59">
        <v>20</v>
      </c>
      <c r="B720" s="159"/>
      <c r="C720" s="159"/>
      <c r="D720" s="2" t="s">
        <v>1600</v>
      </c>
      <c r="E720" s="159"/>
      <c r="F720" s="2">
        <v>1</v>
      </c>
      <c r="G720" s="159"/>
      <c r="H720" s="2" t="s">
        <v>1596</v>
      </c>
      <c r="I720" s="1" t="s">
        <v>1601</v>
      </c>
      <c r="J720" s="1" t="s">
        <v>1601</v>
      </c>
      <c r="K720" s="2">
        <v>0</v>
      </c>
      <c r="L720" s="159"/>
      <c r="M720" s="165"/>
      <c r="N720" s="165"/>
      <c r="O720" s="159"/>
      <c r="P720" s="1">
        <v>57120</v>
      </c>
      <c r="Q720" s="159"/>
      <c r="R720" s="159"/>
      <c r="S720" s="159"/>
      <c r="T720" s="181"/>
      <c r="U720" s="182"/>
      <c r="V720" s="182"/>
      <c r="W720" s="183"/>
    </row>
    <row r="721" spans="1:23" ht="110.25" x14ac:dyDescent="0.25">
      <c r="A721" s="2">
        <v>21</v>
      </c>
      <c r="B721" s="2" t="s">
        <v>1490</v>
      </c>
      <c r="C721" s="2" t="s">
        <v>1602</v>
      </c>
      <c r="D721" s="2" t="s">
        <v>1603</v>
      </c>
      <c r="E721" s="2" t="s">
        <v>1565</v>
      </c>
      <c r="F721" s="2">
        <v>2</v>
      </c>
      <c r="G721" s="2" t="s">
        <v>1604</v>
      </c>
      <c r="H721" s="2">
        <v>0</v>
      </c>
      <c r="I721" s="1" t="s">
        <v>1605</v>
      </c>
      <c r="J721" s="1" t="s">
        <v>1605</v>
      </c>
      <c r="K721" s="2">
        <v>0</v>
      </c>
      <c r="L721" s="2" t="s">
        <v>1472</v>
      </c>
      <c r="M721" s="3">
        <v>45643</v>
      </c>
      <c r="N721" s="3">
        <v>45763</v>
      </c>
      <c r="O721" s="2" t="s">
        <v>1475</v>
      </c>
      <c r="P721" s="1">
        <v>17850</v>
      </c>
      <c r="Q721" s="2" t="s">
        <v>1606</v>
      </c>
      <c r="R721" s="2" t="s">
        <v>1474</v>
      </c>
      <c r="S721" s="2" t="s">
        <v>14</v>
      </c>
      <c r="T721" s="138" t="s">
        <v>1607</v>
      </c>
      <c r="U721" s="138"/>
      <c r="V721" s="138"/>
      <c r="W721" s="138"/>
    </row>
    <row r="722" spans="1:23" ht="94.5" x14ac:dyDescent="0.25">
      <c r="A722" s="59">
        <v>22</v>
      </c>
      <c r="B722" s="157" t="s">
        <v>1490</v>
      </c>
      <c r="C722" s="157" t="s">
        <v>1608</v>
      </c>
      <c r="D722" s="2" t="s">
        <v>1609</v>
      </c>
      <c r="E722" s="157" t="s">
        <v>1565</v>
      </c>
      <c r="F722" s="2">
        <v>1</v>
      </c>
      <c r="G722" s="157" t="s">
        <v>1604</v>
      </c>
      <c r="H722" s="157">
        <v>0</v>
      </c>
      <c r="I722" s="1" t="s">
        <v>1610</v>
      </c>
      <c r="J722" s="1" t="s">
        <v>1610</v>
      </c>
      <c r="K722" s="2">
        <v>0</v>
      </c>
      <c r="L722" s="157" t="s">
        <v>1472</v>
      </c>
      <c r="M722" s="163">
        <v>45635</v>
      </c>
      <c r="N722" s="163">
        <v>45755</v>
      </c>
      <c r="O722" s="157" t="s">
        <v>1475</v>
      </c>
      <c r="P722" s="1">
        <v>161840</v>
      </c>
      <c r="Q722" s="2" t="s">
        <v>1611</v>
      </c>
      <c r="R722" s="2" t="s">
        <v>1474</v>
      </c>
      <c r="S722" s="2" t="s">
        <v>14</v>
      </c>
      <c r="T722" s="138" t="s">
        <v>1612</v>
      </c>
      <c r="U722" s="138"/>
      <c r="V722" s="138"/>
      <c r="W722" s="138"/>
    </row>
    <row r="723" spans="1:23" ht="110.25" x14ac:dyDescent="0.25">
      <c r="A723" s="2">
        <v>23</v>
      </c>
      <c r="B723" s="159"/>
      <c r="C723" s="159"/>
      <c r="D723" s="2" t="s">
        <v>1613</v>
      </c>
      <c r="E723" s="159"/>
      <c r="F723" s="2">
        <v>1</v>
      </c>
      <c r="G723" s="159"/>
      <c r="H723" s="159"/>
      <c r="I723" s="1" t="s">
        <v>1614</v>
      </c>
      <c r="J723" s="1" t="s">
        <v>1614</v>
      </c>
      <c r="K723" s="2">
        <v>0</v>
      </c>
      <c r="L723" s="159"/>
      <c r="M723" s="165"/>
      <c r="N723" s="165"/>
      <c r="O723" s="159"/>
      <c r="P723" s="1">
        <v>673540</v>
      </c>
      <c r="Q723" s="2" t="s">
        <v>1615</v>
      </c>
      <c r="R723" s="2" t="s">
        <v>1474</v>
      </c>
      <c r="S723" s="2" t="s">
        <v>14</v>
      </c>
      <c r="T723" s="138" t="s">
        <v>1616</v>
      </c>
      <c r="U723" s="138"/>
      <c r="V723" s="138"/>
      <c r="W723" s="138"/>
    </row>
    <row r="724" spans="1:23" ht="94.5" x14ac:dyDescent="0.25">
      <c r="A724" s="59">
        <v>24</v>
      </c>
      <c r="B724" s="2" t="s">
        <v>1490</v>
      </c>
      <c r="C724" s="2" t="s">
        <v>1617</v>
      </c>
      <c r="D724" s="2" t="s">
        <v>1618</v>
      </c>
      <c r="E724" s="2" t="s">
        <v>1565</v>
      </c>
      <c r="F724" s="2">
        <v>1</v>
      </c>
      <c r="G724" s="2" t="s">
        <v>1619</v>
      </c>
      <c r="H724" s="2">
        <v>0</v>
      </c>
      <c r="I724" s="1" t="s">
        <v>1620</v>
      </c>
      <c r="J724" s="2">
        <v>0</v>
      </c>
      <c r="K724" s="1" t="s">
        <v>1620</v>
      </c>
      <c r="L724" s="2" t="s">
        <v>1472</v>
      </c>
      <c r="M724" s="3">
        <v>45635</v>
      </c>
      <c r="N724" s="3">
        <v>45755</v>
      </c>
      <c r="O724" s="2" t="s">
        <v>1475</v>
      </c>
      <c r="P724" s="1">
        <v>90321</v>
      </c>
      <c r="Q724" s="2" t="s">
        <v>1621</v>
      </c>
      <c r="R724" s="2" t="s">
        <v>1474</v>
      </c>
      <c r="S724" s="2" t="s">
        <v>14</v>
      </c>
      <c r="T724" s="138" t="s">
        <v>1622</v>
      </c>
      <c r="U724" s="138"/>
      <c r="V724" s="138"/>
      <c r="W724" s="138"/>
    </row>
    <row r="725" spans="1:23" ht="78.75" x14ac:dyDescent="0.25">
      <c r="A725" s="2">
        <v>25</v>
      </c>
      <c r="B725" s="2" t="s">
        <v>1490</v>
      </c>
      <c r="C725" s="2" t="s">
        <v>1623</v>
      </c>
      <c r="D725" s="2" t="s">
        <v>1624</v>
      </c>
      <c r="E725" s="2" t="s">
        <v>1565</v>
      </c>
      <c r="F725" s="2">
        <v>1</v>
      </c>
      <c r="G725" s="2" t="s">
        <v>1625</v>
      </c>
      <c r="H725" s="2">
        <v>0</v>
      </c>
      <c r="I725" s="1" t="s">
        <v>1626</v>
      </c>
      <c r="J725" s="2">
        <v>0</v>
      </c>
      <c r="K725" s="1" t="s">
        <v>1626</v>
      </c>
      <c r="L725" s="2" t="s">
        <v>1472</v>
      </c>
      <c r="M725" s="3">
        <v>45827</v>
      </c>
      <c r="N725" s="3">
        <v>45949</v>
      </c>
      <c r="O725" s="2" t="s">
        <v>1475</v>
      </c>
      <c r="P725" s="1" t="s">
        <v>1626</v>
      </c>
      <c r="Q725" s="2" t="s">
        <v>1627</v>
      </c>
      <c r="R725" s="2" t="s">
        <v>1474</v>
      </c>
      <c r="S725" s="2" t="s">
        <v>14</v>
      </c>
      <c r="T725" s="138" t="s">
        <v>1628</v>
      </c>
      <c r="U725" s="138"/>
      <c r="V725" s="138"/>
      <c r="W725" s="138"/>
    </row>
    <row r="726" spans="1:23" ht="78.75" x14ac:dyDescent="0.25">
      <c r="A726" s="59">
        <v>26</v>
      </c>
      <c r="B726" s="2" t="s">
        <v>1490</v>
      </c>
      <c r="C726" s="2" t="s">
        <v>1629</v>
      </c>
      <c r="D726" s="2" t="s">
        <v>1630</v>
      </c>
      <c r="E726" s="2" t="s">
        <v>1565</v>
      </c>
      <c r="F726" s="2">
        <v>1</v>
      </c>
      <c r="G726" s="2" t="s">
        <v>1631</v>
      </c>
      <c r="H726" s="2">
        <v>0</v>
      </c>
      <c r="I726" s="1" t="s">
        <v>1632</v>
      </c>
      <c r="J726" s="1" t="s">
        <v>1632</v>
      </c>
      <c r="K726" s="2">
        <v>0</v>
      </c>
      <c r="L726" s="2" t="s">
        <v>1472</v>
      </c>
      <c r="M726" s="3">
        <v>45944</v>
      </c>
      <c r="N726" s="3">
        <v>46022</v>
      </c>
      <c r="O726" s="2" t="s">
        <v>1475</v>
      </c>
      <c r="P726" s="1" t="s">
        <v>1632</v>
      </c>
      <c r="Q726" s="58" t="s">
        <v>1633</v>
      </c>
      <c r="R726" s="2" t="s">
        <v>1474</v>
      </c>
      <c r="S726" s="2" t="s">
        <v>14</v>
      </c>
      <c r="T726" s="136" t="s">
        <v>1634</v>
      </c>
      <c r="U726" s="136"/>
      <c r="V726" s="136"/>
      <c r="W726" s="136"/>
    </row>
    <row r="727" spans="1:23" ht="78.75" x14ac:dyDescent="0.25">
      <c r="A727" s="2">
        <v>27</v>
      </c>
      <c r="B727" s="2" t="s">
        <v>1490</v>
      </c>
      <c r="C727" s="2" t="s">
        <v>1635</v>
      </c>
      <c r="D727" s="2" t="s">
        <v>1636</v>
      </c>
      <c r="E727" s="2" t="s">
        <v>1565</v>
      </c>
      <c r="F727" s="2">
        <v>1</v>
      </c>
      <c r="G727" s="2" t="s">
        <v>1637</v>
      </c>
      <c r="H727" s="2">
        <v>0</v>
      </c>
      <c r="I727" s="1" t="s">
        <v>1638</v>
      </c>
      <c r="J727" s="1" t="s">
        <v>1638</v>
      </c>
      <c r="K727" s="2">
        <v>0</v>
      </c>
      <c r="L727" s="2" t="s">
        <v>1472</v>
      </c>
      <c r="M727" s="3">
        <v>45944</v>
      </c>
      <c r="N727" s="3">
        <v>46022</v>
      </c>
      <c r="O727" s="2" t="s">
        <v>1475</v>
      </c>
      <c r="P727" s="1" t="s">
        <v>1638</v>
      </c>
      <c r="Q727" s="58" t="s">
        <v>1633</v>
      </c>
      <c r="R727" s="2" t="s">
        <v>1474</v>
      </c>
      <c r="S727" s="2" t="s">
        <v>14</v>
      </c>
      <c r="T727" s="136" t="s">
        <v>1639</v>
      </c>
      <c r="U727" s="136"/>
      <c r="V727" s="136"/>
      <c r="W727" s="136"/>
    </row>
    <row r="728" spans="1:23" ht="94.5" x14ac:dyDescent="0.25">
      <c r="A728" s="59">
        <v>28</v>
      </c>
      <c r="B728" s="157" t="s">
        <v>1490</v>
      </c>
      <c r="C728" s="157" t="s">
        <v>1640</v>
      </c>
      <c r="D728" s="2" t="s">
        <v>1641</v>
      </c>
      <c r="E728" s="157" t="s">
        <v>1565</v>
      </c>
      <c r="F728" s="2">
        <v>2</v>
      </c>
      <c r="G728" s="157" t="s">
        <v>1642</v>
      </c>
      <c r="H728" s="157" t="s">
        <v>1643</v>
      </c>
      <c r="I728" s="1" t="s">
        <v>1644</v>
      </c>
      <c r="J728" s="1" t="s">
        <v>1644</v>
      </c>
      <c r="K728" s="2">
        <v>0</v>
      </c>
      <c r="L728" s="160" t="s">
        <v>1472</v>
      </c>
      <c r="M728" s="163">
        <v>45951</v>
      </c>
      <c r="N728" s="163">
        <v>46022</v>
      </c>
      <c r="O728" s="157" t="s">
        <v>1475</v>
      </c>
      <c r="P728" s="166" t="s">
        <v>1645</v>
      </c>
      <c r="Q728" s="157" t="s">
        <v>1633</v>
      </c>
      <c r="R728" s="157" t="s">
        <v>1474</v>
      </c>
      <c r="S728" s="157" t="s">
        <v>14</v>
      </c>
      <c r="T728" s="169" t="s">
        <v>1646</v>
      </c>
      <c r="U728" s="170"/>
      <c r="V728" s="170"/>
      <c r="W728" s="171"/>
    </row>
    <row r="729" spans="1:23" ht="78.75" x14ac:dyDescent="0.25">
      <c r="A729" s="2">
        <v>29</v>
      </c>
      <c r="B729" s="158"/>
      <c r="C729" s="158"/>
      <c r="D729" s="2" t="s">
        <v>1647</v>
      </c>
      <c r="E729" s="158"/>
      <c r="F729" s="2">
        <v>2</v>
      </c>
      <c r="G729" s="158"/>
      <c r="H729" s="159"/>
      <c r="I729" s="1" t="s">
        <v>1648</v>
      </c>
      <c r="J729" s="1" t="s">
        <v>1648</v>
      </c>
      <c r="K729" s="2">
        <v>0</v>
      </c>
      <c r="L729" s="161"/>
      <c r="M729" s="164"/>
      <c r="N729" s="164"/>
      <c r="O729" s="158"/>
      <c r="P729" s="167"/>
      <c r="Q729" s="158"/>
      <c r="R729" s="158"/>
      <c r="S729" s="158"/>
      <c r="T729" s="172"/>
      <c r="U729" s="173"/>
      <c r="V729" s="173"/>
      <c r="W729" s="174"/>
    </row>
    <row r="730" spans="1:23" ht="78.75" x14ac:dyDescent="0.25">
      <c r="A730" s="59">
        <v>30</v>
      </c>
      <c r="B730" s="159"/>
      <c r="C730" s="159"/>
      <c r="D730" s="2" t="s">
        <v>1649</v>
      </c>
      <c r="E730" s="159"/>
      <c r="F730" s="2">
        <v>2</v>
      </c>
      <c r="G730" s="159"/>
      <c r="H730" s="2">
        <v>0</v>
      </c>
      <c r="I730" s="77" t="s">
        <v>1650</v>
      </c>
      <c r="J730" s="77" t="s">
        <v>1650</v>
      </c>
      <c r="K730" s="2">
        <v>0</v>
      </c>
      <c r="L730" s="162"/>
      <c r="M730" s="165"/>
      <c r="N730" s="165"/>
      <c r="O730" s="159"/>
      <c r="P730" s="168"/>
      <c r="Q730" s="159"/>
      <c r="R730" s="159"/>
      <c r="S730" s="159"/>
      <c r="T730" s="175"/>
      <c r="U730" s="176"/>
      <c r="V730" s="176"/>
      <c r="W730" s="177"/>
    </row>
    <row r="731" spans="1:23" ht="252" x14ac:dyDescent="0.25">
      <c r="A731" s="2">
        <v>31</v>
      </c>
      <c r="B731" s="2" t="s">
        <v>1651</v>
      </c>
      <c r="C731" s="7" t="s">
        <v>1652</v>
      </c>
      <c r="D731" s="2" t="s">
        <v>1653</v>
      </c>
      <c r="E731" s="2" t="s">
        <v>1480</v>
      </c>
      <c r="F731" s="2">
        <v>9</v>
      </c>
      <c r="G731" s="2" t="s">
        <v>1654</v>
      </c>
      <c r="H731" s="13">
        <v>0</v>
      </c>
      <c r="I731" s="1" t="s">
        <v>1655</v>
      </c>
      <c r="J731" s="78"/>
      <c r="K731" s="78"/>
      <c r="L731" s="2" t="s">
        <v>1472</v>
      </c>
      <c r="M731" s="26">
        <v>45338</v>
      </c>
      <c r="N731" s="3" t="s">
        <v>1656</v>
      </c>
      <c r="O731" s="77" t="s">
        <v>1657</v>
      </c>
      <c r="P731" s="58" t="s">
        <v>1658</v>
      </c>
      <c r="Q731" s="3" t="s">
        <v>1659</v>
      </c>
      <c r="R731" s="13">
        <v>45785.18</v>
      </c>
      <c r="S731" s="7" t="s">
        <v>13</v>
      </c>
      <c r="T731" s="138" t="s">
        <v>1660</v>
      </c>
      <c r="U731" s="139"/>
      <c r="V731" s="139"/>
      <c r="W731" s="139"/>
    </row>
    <row r="732" spans="1:23" ht="189" x14ac:dyDescent="0.25">
      <c r="A732" s="59">
        <v>32</v>
      </c>
      <c r="B732" s="2" t="s">
        <v>1651</v>
      </c>
      <c r="C732" s="7" t="s">
        <v>1661</v>
      </c>
      <c r="D732" s="2" t="s">
        <v>1662</v>
      </c>
      <c r="E732" s="2" t="s">
        <v>1480</v>
      </c>
      <c r="F732" s="2">
        <v>7</v>
      </c>
      <c r="G732" s="2" t="s">
        <v>1481</v>
      </c>
      <c r="H732" s="13">
        <v>0</v>
      </c>
      <c r="I732" s="1" t="s">
        <v>1663</v>
      </c>
      <c r="J732" s="78"/>
      <c r="K732" s="78"/>
      <c r="L732" s="2" t="s">
        <v>1472</v>
      </c>
      <c r="M732" s="26">
        <v>45362</v>
      </c>
      <c r="N732" s="1" t="s">
        <v>1664</v>
      </c>
      <c r="O732" s="79" t="s">
        <v>1665</v>
      </c>
      <c r="P732" s="58" t="s">
        <v>1666</v>
      </c>
      <c r="Q732" s="3" t="s">
        <v>1667</v>
      </c>
      <c r="R732" s="1">
        <v>32328.400000000001</v>
      </c>
      <c r="S732" s="7" t="s">
        <v>14</v>
      </c>
      <c r="T732" s="138" t="s">
        <v>1668</v>
      </c>
      <c r="U732" s="138"/>
      <c r="V732" s="138"/>
      <c r="W732" s="138"/>
    </row>
    <row r="733" spans="1:23" ht="94.5" x14ac:dyDescent="0.25">
      <c r="A733" s="2">
        <v>33</v>
      </c>
      <c r="B733" s="2" t="s">
        <v>1490</v>
      </c>
      <c r="C733" s="7" t="s">
        <v>1669</v>
      </c>
      <c r="D733" s="2" t="s">
        <v>1670</v>
      </c>
      <c r="E733" s="2" t="s">
        <v>1480</v>
      </c>
      <c r="F733" s="2">
        <v>2</v>
      </c>
      <c r="G733" s="2" t="s">
        <v>1671</v>
      </c>
      <c r="H733" s="13">
        <v>0</v>
      </c>
      <c r="I733" s="1" t="s">
        <v>1672</v>
      </c>
      <c r="J733" s="78"/>
      <c r="K733" s="78"/>
      <c r="L733" s="2" t="s">
        <v>1472</v>
      </c>
      <c r="M733" s="3">
        <v>45615</v>
      </c>
      <c r="N733" s="3">
        <v>45734</v>
      </c>
      <c r="O733" s="78" t="s">
        <v>1475</v>
      </c>
      <c r="P733" s="1" t="s">
        <v>1673</v>
      </c>
      <c r="Q733" s="3">
        <v>45855</v>
      </c>
      <c r="R733" s="1" t="s">
        <v>1672</v>
      </c>
      <c r="S733" s="7" t="s">
        <v>13</v>
      </c>
      <c r="T733" s="138" t="s">
        <v>1674</v>
      </c>
      <c r="U733" s="138"/>
      <c r="V733" s="138"/>
      <c r="W733" s="138"/>
    </row>
    <row r="734" spans="1:23" ht="141.75" x14ac:dyDescent="0.25">
      <c r="A734" s="59">
        <v>34</v>
      </c>
      <c r="B734" s="2" t="s">
        <v>1490</v>
      </c>
      <c r="C734" s="7" t="s">
        <v>1675</v>
      </c>
      <c r="D734" s="2" t="s">
        <v>1676</v>
      </c>
      <c r="E734" s="7" t="s">
        <v>1677</v>
      </c>
      <c r="F734" s="2" t="s">
        <v>1678</v>
      </c>
      <c r="G734" s="2" t="s">
        <v>1679</v>
      </c>
      <c r="H734" s="13">
        <v>0</v>
      </c>
      <c r="I734" s="1" t="s">
        <v>1680</v>
      </c>
      <c r="J734" s="78"/>
      <c r="K734" s="78"/>
      <c r="L734" s="2" t="s">
        <v>1472</v>
      </c>
      <c r="M734" s="3">
        <v>45615</v>
      </c>
      <c r="N734" s="3">
        <v>45734</v>
      </c>
      <c r="O734" s="78" t="s">
        <v>1475</v>
      </c>
      <c r="P734" s="58" t="s">
        <v>1681</v>
      </c>
      <c r="Q734" s="1">
        <v>45782</v>
      </c>
      <c r="R734" s="1">
        <v>887882.8</v>
      </c>
      <c r="S734" s="7" t="s">
        <v>13</v>
      </c>
      <c r="T734" s="2" t="s">
        <v>1682</v>
      </c>
      <c r="U734" s="2" t="s">
        <v>1683</v>
      </c>
      <c r="V734" s="1" t="s">
        <v>1684</v>
      </c>
      <c r="W734" s="2" t="s">
        <v>1685</v>
      </c>
    </row>
    <row r="735" spans="1:23" ht="94.5" x14ac:dyDescent="0.25">
      <c r="A735" s="2">
        <v>35</v>
      </c>
      <c r="B735" s="2" t="s">
        <v>1490</v>
      </c>
      <c r="C735" s="7" t="s">
        <v>1686</v>
      </c>
      <c r="D735" s="2" t="s">
        <v>1687</v>
      </c>
      <c r="E735" s="7" t="s">
        <v>1677</v>
      </c>
      <c r="F735" s="2">
        <v>2</v>
      </c>
      <c r="G735" s="2" t="s">
        <v>1688</v>
      </c>
      <c r="H735" s="13">
        <v>0</v>
      </c>
      <c r="I735" s="78" t="s">
        <v>1689</v>
      </c>
      <c r="J735" s="78"/>
      <c r="K735" s="78"/>
      <c r="L735" s="2" t="s">
        <v>1472</v>
      </c>
      <c r="M735" s="3">
        <v>45615</v>
      </c>
      <c r="N735" s="3">
        <v>45734</v>
      </c>
      <c r="O735" s="78" t="s">
        <v>1475</v>
      </c>
      <c r="P735" s="58" t="s">
        <v>1690</v>
      </c>
      <c r="Q735" s="3">
        <v>45855</v>
      </c>
      <c r="R735" s="78" t="s">
        <v>1689</v>
      </c>
      <c r="S735" s="7" t="s">
        <v>14</v>
      </c>
      <c r="T735" s="138" t="s">
        <v>1691</v>
      </c>
      <c r="U735" s="139"/>
      <c r="V735" s="139"/>
      <c r="W735" s="139"/>
    </row>
    <row r="736" spans="1:23" ht="94.5" x14ac:dyDescent="0.25">
      <c r="A736" s="59">
        <v>36</v>
      </c>
      <c r="B736" s="2" t="s">
        <v>1490</v>
      </c>
      <c r="C736" s="7" t="s">
        <v>1692</v>
      </c>
      <c r="D736" s="2" t="s">
        <v>1693</v>
      </c>
      <c r="E736" s="7" t="s">
        <v>1677</v>
      </c>
      <c r="F736" s="2">
        <v>5</v>
      </c>
      <c r="G736" s="2" t="s">
        <v>1694</v>
      </c>
      <c r="H736" s="13">
        <v>0</v>
      </c>
      <c r="I736" s="78" t="s">
        <v>1695</v>
      </c>
      <c r="J736" s="78"/>
      <c r="K736" s="78"/>
      <c r="L736" s="2" t="s">
        <v>1472</v>
      </c>
      <c r="M736" s="3">
        <v>45615</v>
      </c>
      <c r="N736" s="3">
        <v>45734</v>
      </c>
      <c r="O736" s="78" t="s">
        <v>1475</v>
      </c>
      <c r="P736" s="58" t="s">
        <v>1696</v>
      </c>
      <c r="Q736" s="3">
        <v>45855</v>
      </c>
      <c r="R736" s="78" t="s">
        <v>1695</v>
      </c>
      <c r="S736" s="7" t="s">
        <v>14</v>
      </c>
      <c r="T736" s="138" t="s">
        <v>1697</v>
      </c>
      <c r="U736" s="139"/>
      <c r="V736" s="139"/>
      <c r="W736" s="139"/>
    </row>
    <row r="737" spans="1:23" ht="94.5" x14ac:dyDescent="0.25">
      <c r="A737" s="2">
        <v>37</v>
      </c>
      <c r="B737" s="2" t="s">
        <v>1490</v>
      </c>
      <c r="C737" s="7" t="s">
        <v>1698</v>
      </c>
      <c r="D737" s="2" t="s">
        <v>1699</v>
      </c>
      <c r="E737" s="7" t="s">
        <v>1677</v>
      </c>
      <c r="F737" s="2">
        <v>2</v>
      </c>
      <c r="G737" s="2" t="s">
        <v>1700</v>
      </c>
      <c r="H737" s="13">
        <v>0</v>
      </c>
      <c r="I737" s="78" t="s">
        <v>1701</v>
      </c>
      <c r="J737" s="78"/>
      <c r="K737" s="78"/>
      <c r="L737" s="2" t="s">
        <v>1472</v>
      </c>
      <c r="M737" s="3">
        <v>45615</v>
      </c>
      <c r="N737" s="3">
        <v>45734</v>
      </c>
      <c r="O737" s="78" t="s">
        <v>1475</v>
      </c>
      <c r="P737" s="58" t="s">
        <v>1702</v>
      </c>
      <c r="Q737" s="3">
        <v>45855</v>
      </c>
      <c r="R737" s="78" t="s">
        <v>1701</v>
      </c>
      <c r="S737" s="7" t="s">
        <v>14</v>
      </c>
      <c r="T737" s="138" t="s">
        <v>1703</v>
      </c>
      <c r="U737" s="139"/>
      <c r="V737" s="139"/>
      <c r="W737" s="139"/>
    </row>
    <row r="738" spans="1:23" ht="94.5" x14ac:dyDescent="0.25">
      <c r="A738" s="59">
        <v>38</v>
      </c>
      <c r="B738" s="2" t="s">
        <v>1490</v>
      </c>
      <c r="C738" s="7" t="s">
        <v>1704</v>
      </c>
      <c r="D738" s="2" t="s">
        <v>1705</v>
      </c>
      <c r="E738" s="7" t="s">
        <v>1677</v>
      </c>
      <c r="F738" s="2">
        <v>1</v>
      </c>
      <c r="G738" s="2" t="s">
        <v>1700</v>
      </c>
      <c r="H738" s="13">
        <v>0</v>
      </c>
      <c r="I738" s="2" t="s">
        <v>1706</v>
      </c>
      <c r="J738" s="78"/>
      <c r="K738" s="78"/>
      <c r="L738" s="2" t="s">
        <v>1472</v>
      </c>
      <c r="M738" s="26">
        <v>45608</v>
      </c>
      <c r="N738" s="26">
        <v>45727</v>
      </c>
      <c r="O738" s="78" t="s">
        <v>1475</v>
      </c>
      <c r="P738" s="58" t="s">
        <v>1707</v>
      </c>
      <c r="Q738" s="3">
        <v>45855</v>
      </c>
      <c r="R738" s="13">
        <v>45608</v>
      </c>
      <c r="S738" s="7" t="s">
        <v>14</v>
      </c>
      <c r="T738" s="138" t="s">
        <v>1708</v>
      </c>
      <c r="U738" s="139"/>
      <c r="V738" s="139"/>
      <c r="W738" s="139"/>
    </row>
    <row r="739" spans="1:23" ht="63" x14ac:dyDescent="0.25">
      <c r="A739" s="2">
        <v>39</v>
      </c>
      <c r="B739" s="2" t="s">
        <v>1490</v>
      </c>
      <c r="C739" s="7" t="s">
        <v>1709</v>
      </c>
      <c r="D739" s="2" t="s">
        <v>1710</v>
      </c>
      <c r="E739" s="7" t="s">
        <v>1677</v>
      </c>
      <c r="F739" s="2">
        <v>2</v>
      </c>
      <c r="G739" s="2" t="s">
        <v>1711</v>
      </c>
      <c r="H739" s="1" t="s">
        <v>1712</v>
      </c>
      <c r="I739" s="1">
        <v>346231.33</v>
      </c>
      <c r="J739" s="78"/>
      <c r="K739" s="78"/>
      <c r="L739" s="2" t="s">
        <v>1472</v>
      </c>
      <c r="M739" s="26">
        <v>45910</v>
      </c>
      <c r="N739" s="26">
        <v>45991</v>
      </c>
      <c r="O739" s="78" t="s">
        <v>1475</v>
      </c>
      <c r="P739" s="58" t="s">
        <v>1713</v>
      </c>
      <c r="Q739" s="3" t="s">
        <v>1714</v>
      </c>
      <c r="R739" s="1">
        <v>346231.33</v>
      </c>
      <c r="S739" s="7" t="s">
        <v>14</v>
      </c>
      <c r="T739" s="138" t="s">
        <v>1715</v>
      </c>
      <c r="U739" s="139"/>
      <c r="V739" s="139"/>
      <c r="W739" s="139"/>
    </row>
    <row r="740" spans="1:23" ht="63" x14ac:dyDescent="0.25">
      <c r="A740" s="59">
        <v>40</v>
      </c>
      <c r="B740" s="2" t="s">
        <v>1490</v>
      </c>
      <c r="C740" s="7" t="s">
        <v>1716</v>
      </c>
      <c r="D740" s="2" t="s">
        <v>1717</v>
      </c>
      <c r="E740" s="7" t="s">
        <v>1677</v>
      </c>
      <c r="F740" s="2">
        <v>2</v>
      </c>
      <c r="G740" s="2" t="s">
        <v>1718</v>
      </c>
      <c r="H740" s="13">
        <v>0</v>
      </c>
      <c r="I740" s="1">
        <v>689700</v>
      </c>
      <c r="J740" s="78"/>
      <c r="K740" s="78"/>
      <c r="L740" s="2" t="s">
        <v>1472</v>
      </c>
      <c r="M740" s="26">
        <v>45910</v>
      </c>
      <c r="N740" s="26">
        <v>45991</v>
      </c>
      <c r="O740" s="78" t="s">
        <v>1475</v>
      </c>
      <c r="P740" s="58" t="s">
        <v>1719</v>
      </c>
      <c r="Q740" s="3" t="s">
        <v>1437</v>
      </c>
      <c r="R740" s="1">
        <v>689700</v>
      </c>
      <c r="S740" s="7" t="s">
        <v>14</v>
      </c>
      <c r="T740" s="147" t="s">
        <v>1720</v>
      </c>
      <c r="U740" s="148"/>
      <c r="V740" s="148"/>
      <c r="W740" s="149"/>
    </row>
    <row r="741" spans="1:23" ht="63" x14ac:dyDescent="0.25">
      <c r="A741" s="2">
        <v>41</v>
      </c>
      <c r="B741" s="2" t="s">
        <v>1490</v>
      </c>
      <c r="C741" s="7" t="s">
        <v>1721</v>
      </c>
      <c r="D741" s="2" t="s">
        <v>1722</v>
      </c>
      <c r="E741" s="7" t="s">
        <v>1677</v>
      </c>
      <c r="F741" s="2">
        <v>5</v>
      </c>
      <c r="G741" s="2" t="s">
        <v>1723</v>
      </c>
      <c r="H741" s="13">
        <v>0</v>
      </c>
      <c r="I741" s="1">
        <v>102973.42</v>
      </c>
      <c r="J741" s="78"/>
      <c r="K741" s="78"/>
      <c r="L741" s="2" t="s">
        <v>1472</v>
      </c>
      <c r="M741" s="26">
        <v>45910</v>
      </c>
      <c r="N741" s="26">
        <v>45991</v>
      </c>
      <c r="O741" s="78" t="s">
        <v>1475</v>
      </c>
      <c r="P741" s="58" t="s">
        <v>1724</v>
      </c>
      <c r="Q741" s="3" t="s">
        <v>1714</v>
      </c>
      <c r="R741" s="1">
        <v>102973.42</v>
      </c>
      <c r="S741" s="7" t="s">
        <v>14</v>
      </c>
      <c r="T741" s="138" t="s">
        <v>1725</v>
      </c>
      <c r="U741" s="139"/>
      <c r="V741" s="139"/>
      <c r="W741" s="139"/>
    </row>
    <row r="742" spans="1:23" ht="63" x14ac:dyDescent="0.25">
      <c r="A742" s="59">
        <v>42</v>
      </c>
      <c r="B742" s="2" t="s">
        <v>1490</v>
      </c>
      <c r="C742" s="7" t="s">
        <v>1726</v>
      </c>
      <c r="D742" s="2" t="s">
        <v>1727</v>
      </c>
      <c r="E742" s="7" t="s">
        <v>1677</v>
      </c>
      <c r="F742" s="2">
        <v>7</v>
      </c>
      <c r="G742" s="2" t="s">
        <v>1502</v>
      </c>
      <c r="H742" s="13">
        <v>0</v>
      </c>
      <c r="I742" s="1">
        <v>137580.17000000001</v>
      </c>
      <c r="J742" s="78"/>
      <c r="K742" s="78"/>
      <c r="L742" s="2" t="s">
        <v>1472</v>
      </c>
      <c r="M742" s="26">
        <v>45910</v>
      </c>
      <c r="N742" s="26">
        <v>45991</v>
      </c>
      <c r="O742" s="78" t="s">
        <v>1475</v>
      </c>
      <c r="P742" s="58" t="s">
        <v>1728</v>
      </c>
      <c r="Q742" s="3" t="s">
        <v>1437</v>
      </c>
      <c r="R742" s="1">
        <v>137580.17000000001</v>
      </c>
      <c r="S742" s="7" t="s">
        <v>14</v>
      </c>
      <c r="T742" s="147" t="s">
        <v>1729</v>
      </c>
      <c r="U742" s="148"/>
      <c r="V742" s="148"/>
      <c r="W742" s="149"/>
    </row>
    <row r="743" spans="1:23" ht="236.25" x14ac:dyDescent="0.25">
      <c r="A743" s="2">
        <v>43</v>
      </c>
      <c r="B743" s="80" t="s">
        <v>1730</v>
      </c>
      <c r="C743" s="7" t="s">
        <v>1731</v>
      </c>
      <c r="D743" s="56" t="s">
        <v>1732</v>
      </c>
      <c r="E743" s="80"/>
      <c r="F743" s="7">
        <v>1</v>
      </c>
      <c r="G743" s="80" t="s">
        <v>1733</v>
      </c>
      <c r="H743" s="7">
        <v>0</v>
      </c>
      <c r="I743" s="81">
        <v>11205492.880000001</v>
      </c>
      <c r="J743" s="78"/>
      <c r="K743" s="78"/>
      <c r="L743" s="2" t="s">
        <v>1472</v>
      </c>
      <c r="M743" s="82">
        <v>45383</v>
      </c>
      <c r="N743" s="83" t="s">
        <v>1734</v>
      </c>
      <c r="O743" s="78" t="s">
        <v>1475</v>
      </c>
      <c r="P743" s="78" t="s">
        <v>1475</v>
      </c>
      <c r="Q743" s="7" t="s">
        <v>1475</v>
      </c>
      <c r="R743" s="81">
        <v>11205492.880000001</v>
      </c>
      <c r="S743" s="2" t="s">
        <v>13</v>
      </c>
      <c r="T743" s="138"/>
      <c r="U743" s="138"/>
      <c r="V743" s="138"/>
      <c r="W743" s="138"/>
    </row>
    <row r="744" spans="1:23" ht="236.25" x14ac:dyDescent="0.25">
      <c r="A744" s="59">
        <v>44</v>
      </c>
      <c r="B744" s="80" t="s">
        <v>1651</v>
      </c>
      <c r="C744" s="7" t="s">
        <v>1735</v>
      </c>
      <c r="D744" s="56" t="s">
        <v>1736</v>
      </c>
      <c r="E744" s="2" t="s">
        <v>1480</v>
      </c>
      <c r="F744" s="7">
        <v>4</v>
      </c>
      <c r="G744" s="80" t="s">
        <v>1737</v>
      </c>
      <c r="H744" s="7">
        <v>0</v>
      </c>
      <c r="I744" s="81">
        <v>34986</v>
      </c>
      <c r="J744" s="78"/>
      <c r="K744" s="78"/>
      <c r="L744" s="2" t="s">
        <v>1472</v>
      </c>
      <c r="M744" s="82">
        <v>45350</v>
      </c>
      <c r="N744" s="83" t="s">
        <v>1738</v>
      </c>
      <c r="O744" s="78" t="s">
        <v>1739</v>
      </c>
      <c r="P744" s="81">
        <v>8746.5</v>
      </c>
      <c r="Q744" s="84" t="s">
        <v>1740</v>
      </c>
      <c r="R744" s="81">
        <v>35427</v>
      </c>
      <c r="S744" s="7" t="s">
        <v>13</v>
      </c>
      <c r="T744" s="137" t="s">
        <v>1741</v>
      </c>
      <c r="U744" s="146"/>
      <c r="V744" s="146"/>
      <c r="W744" s="146"/>
    </row>
    <row r="745" spans="1:23" ht="236.25" x14ac:dyDescent="0.25">
      <c r="A745" s="2">
        <v>45</v>
      </c>
      <c r="B745" s="80" t="s">
        <v>1651</v>
      </c>
      <c r="C745" s="7" t="s">
        <v>1742</v>
      </c>
      <c r="D745" s="56" t="s">
        <v>1743</v>
      </c>
      <c r="E745" s="2" t="s">
        <v>1480</v>
      </c>
      <c r="F745" s="7">
        <v>4</v>
      </c>
      <c r="G745" s="80" t="s">
        <v>1481</v>
      </c>
      <c r="H745" s="7">
        <v>0</v>
      </c>
      <c r="I745" s="81">
        <v>31501.68</v>
      </c>
      <c r="J745" s="78"/>
      <c r="K745" s="78"/>
      <c r="L745" s="2" t="s">
        <v>1472</v>
      </c>
      <c r="M745" s="82">
        <v>45338</v>
      </c>
      <c r="N745" s="83" t="s">
        <v>1744</v>
      </c>
      <c r="O745" s="78" t="s">
        <v>1745</v>
      </c>
      <c r="P745" s="14" t="s">
        <v>1746</v>
      </c>
      <c r="Q745" s="86" t="s">
        <v>1747</v>
      </c>
      <c r="R745" s="81">
        <v>31749.68</v>
      </c>
      <c r="S745" s="7" t="s">
        <v>13</v>
      </c>
      <c r="T745" s="137" t="s">
        <v>1748</v>
      </c>
      <c r="U745" s="137"/>
      <c r="V745" s="137"/>
      <c r="W745" s="137"/>
    </row>
    <row r="746" spans="1:23" ht="94.5" x14ac:dyDescent="0.25">
      <c r="A746" s="59">
        <v>46</v>
      </c>
      <c r="B746" s="80" t="s">
        <v>1490</v>
      </c>
      <c r="C746" s="7" t="s">
        <v>1749</v>
      </c>
      <c r="D746" s="56" t="s">
        <v>1750</v>
      </c>
      <c r="E746" s="7" t="s">
        <v>1677</v>
      </c>
      <c r="F746" s="7">
        <v>1</v>
      </c>
      <c r="G746" s="80" t="s">
        <v>1751</v>
      </c>
      <c r="H746" s="7">
        <v>0</v>
      </c>
      <c r="I746" s="81">
        <v>566559</v>
      </c>
      <c r="J746" s="78"/>
      <c r="K746" s="78"/>
      <c r="L746" s="2" t="s">
        <v>1472</v>
      </c>
      <c r="M746" s="82">
        <v>45587</v>
      </c>
      <c r="N746" s="2" t="s">
        <v>1752</v>
      </c>
      <c r="O746" s="78" t="s">
        <v>1475</v>
      </c>
      <c r="P746" s="81">
        <v>566559</v>
      </c>
      <c r="Q746" s="2" t="s">
        <v>1753</v>
      </c>
      <c r="R746" s="81">
        <v>566559</v>
      </c>
      <c r="S746" s="7" t="s">
        <v>14</v>
      </c>
      <c r="T746" s="138" t="s">
        <v>1754</v>
      </c>
      <c r="U746" s="138"/>
      <c r="V746" s="138"/>
      <c r="W746" s="138"/>
    </row>
    <row r="747" spans="1:23" ht="126" x14ac:dyDescent="0.25">
      <c r="A747" s="2">
        <v>47</v>
      </c>
      <c r="B747" s="80" t="s">
        <v>1490</v>
      </c>
      <c r="C747" s="7" t="s">
        <v>1755</v>
      </c>
      <c r="D747" s="56" t="s">
        <v>1756</v>
      </c>
      <c r="E747" s="85" t="s">
        <v>1677</v>
      </c>
      <c r="F747" s="85">
        <v>1</v>
      </c>
      <c r="G747" s="56" t="s">
        <v>1502</v>
      </c>
      <c r="H747" s="85">
        <v>0</v>
      </c>
      <c r="I747" s="87">
        <v>1666000</v>
      </c>
      <c r="J747" s="78"/>
      <c r="K747" s="78"/>
      <c r="L747" s="2" t="s">
        <v>1472</v>
      </c>
      <c r="M747" s="26">
        <v>45581</v>
      </c>
      <c r="N747" s="2" t="s">
        <v>1752</v>
      </c>
      <c r="O747" s="78" t="s">
        <v>1475</v>
      </c>
      <c r="P747" s="84" t="s">
        <v>1757</v>
      </c>
      <c r="Q747" s="88" t="s">
        <v>1758</v>
      </c>
      <c r="R747" s="87">
        <v>1666000</v>
      </c>
      <c r="S747" s="7" t="s">
        <v>14</v>
      </c>
      <c r="T747" s="137" t="s">
        <v>1759</v>
      </c>
      <c r="U747" s="146"/>
      <c r="V747" s="146"/>
      <c r="W747" s="146"/>
    </row>
    <row r="748" spans="1:23" ht="94.5" x14ac:dyDescent="0.25">
      <c r="A748" s="59">
        <v>48</v>
      </c>
      <c r="B748" s="80" t="s">
        <v>1490</v>
      </c>
      <c r="C748" s="7" t="s">
        <v>1760</v>
      </c>
      <c r="D748" s="56" t="s">
        <v>1761</v>
      </c>
      <c r="E748" s="7" t="s">
        <v>1677</v>
      </c>
      <c r="F748" s="7">
        <v>1</v>
      </c>
      <c r="G748" s="2" t="s">
        <v>1762</v>
      </c>
      <c r="H748" s="7">
        <v>0</v>
      </c>
      <c r="I748" s="81">
        <v>1781430</v>
      </c>
      <c r="J748" s="78"/>
      <c r="K748" s="78"/>
      <c r="L748" s="2" t="s">
        <v>1472</v>
      </c>
      <c r="M748" s="26">
        <v>45587</v>
      </c>
      <c r="N748" s="2" t="s">
        <v>1752</v>
      </c>
      <c r="O748" s="78" t="s">
        <v>1475</v>
      </c>
      <c r="P748" s="81">
        <v>1781430</v>
      </c>
      <c r="Q748" s="2" t="s">
        <v>1763</v>
      </c>
      <c r="R748" s="81">
        <v>1781430</v>
      </c>
      <c r="S748" s="7" t="s">
        <v>14</v>
      </c>
      <c r="T748" s="138" t="s">
        <v>1764</v>
      </c>
      <c r="U748" s="138"/>
      <c r="V748" s="138"/>
      <c r="W748" s="138"/>
    </row>
    <row r="749" spans="1:23" ht="94.5" x14ac:dyDescent="0.25">
      <c r="A749" s="2">
        <v>49</v>
      </c>
      <c r="B749" s="80" t="s">
        <v>1490</v>
      </c>
      <c r="C749" s="7" t="s">
        <v>1765</v>
      </c>
      <c r="D749" s="56" t="s">
        <v>1766</v>
      </c>
      <c r="E749" s="7" t="s">
        <v>1677</v>
      </c>
      <c r="F749" s="7">
        <v>1</v>
      </c>
      <c r="G749" s="2" t="s">
        <v>1767</v>
      </c>
      <c r="H749" s="7">
        <v>0</v>
      </c>
      <c r="I749" s="81">
        <v>16372.02</v>
      </c>
      <c r="J749" s="78"/>
      <c r="K749" s="78"/>
      <c r="L749" s="2" t="s">
        <v>1472</v>
      </c>
      <c r="M749" s="26">
        <v>45587</v>
      </c>
      <c r="N749" s="2" t="s">
        <v>1768</v>
      </c>
      <c r="O749" s="78" t="s">
        <v>1475</v>
      </c>
      <c r="P749" s="81">
        <v>16372.02</v>
      </c>
      <c r="Q749" s="2" t="s">
        <v>1769</v>
      </c>
      <c r="R749" s="81">
        <v>16372.02</v>
      </c>
      <c r="S749" s="7" t="s">
        <v>14</v>
      </c>
      <c r="T749" s="138" t="s">
        <v>1770</v>
      </c>
      <c r="U749" s="138"/>
      <c r="V749" s="138"/>
      <c r="W749" s="138"/>
    </row>
    <row r="750" spans="1:23" ht="94.5" x14ac:dyDescent="0.25">
      <c r="A750" s="59">
        <v>50</v>
      </c>
      <c r="B750" s="80" t="s">
        <v>1490</v>
      </c>
      <c r="C750" s="7" t="s">
        <v>1771</v>
      </c>
      <c r="D750" s="56" t="s">
        <v>1772</v>
      </c>
      <c r="E750" s="7" t="s">
        <v>1677</v>
      </c>
      <c r="F750" s="7">
        <v>1</v>
      </c>
      <c r="G750" s="2" t="s">
        <v>1773</v>
      </c>
      <c r="H750" s="7">
        <v>0</v>
      </c>
      <c r="I750" s="81">
        <v>1059642.6399999999</v>
      </c>
      <c r="J750" s="78"/>
      <c r="K750" s="78"/>
      <c r="L750" s="2" t="s">
        <v>1472</v>
      </c>
      <c r="M750" s="26">
        <v>45581</v>
      </c>
      <c r="N750" s="2" t="s">
        <v>1752</v>
      </c>
      <c r="O750" s="78" t="s">
        <v>1475</v>
      </c>
      <c r="P750" s="81">
        <v>1059642.6399999999</v>
      </c>
      <c r="Q750" s="2" t="s">
        <v>1774</v>
      </c>
      <c r="R750" s="81">
        <v>1059642.6399999999</v>
      </c>
      <c r="S750" s="7" t="s">
        <v>14</v>
      </c>
      <c r="T750" s="138" t="s">
        <v>1775</v>
      </c>
      <c r="U750" s="138"/>
      <c r="V750" s="138"/>
      <c r="W750" s="138"/>
    </row>
    <row r="751" spans="1:23" ht="94.5" x14ac:dyDescent="0.25">
      <c r="A751" s="2">
        <v>51</v>
      </c>
      <c r="B751" s="80" t="s">
        <v>1490</v>
      </c>
      <c r="C751" s="7" t="s">
        <v>1776</v>
      </c>
      <c r="D751" s="56" t="s">
        <v>1777</v>
      </c>
      <c r="E751" s="7" t="s">
        <v>1677</v>
      </c>
      <c r="F751" s="7">
        <v>1</v>
      </c>
      <c r="G751" s="2" t="s">
        <v>1778</v>
      </c>
      <c r="H751" s="7">
        <v>0</v>
      </c>
      <c r="I751" s="81">
        <v>214299.96</v>
      </c>
      <c r="J751" s="78"/>
      <c r="K751" s="78"/>
      <c r="L751" s="2" t="s">
        <v>1472</v>
      </c>
      <c r="M751" s="26">
        <v>45581</v>
      </c>
      <c r="N751" s="2" t="s">
        <v>1752</v>
      </c>
      <c r="O751" s="78" t="s">
        <v>1475</v>
      </c>
      <c r="P751" s="81">
        <v>214299.96</v>
      </c>
      <c r="Q751" s="2" t="s">
        <v>1779</v>
      </c>
      <c r="R751" s="81">
        <v>214299.96</v>
      </c>
      <c r="S751" s="7" t="s">
        <v>14</v>
      </c>
      <c r="T751" s="138" t="s">
        <v>1780</v>
      </c>
      <c r="U751" s="138"/>
      <c r="V751" s="138"/>
      <c r="W751" s="138"/>
    </row>
    <row r="752" spans="1:23" ht="94.5" x14ac:dyDescent="0.25">
      <c r="A752" s="59">
        <v>52</v>
      </c>
      <c r="B752" s="80" t="s">
        <v>1490</v>
      </c>
      <c r="C752" s="7" t="s">
        <v>1781</v>
      </c>
      <c r="D752" s="56" t="s">
        <v>1782</v>
      </c>
      <c r="E752" s="7" t="s">
        <v>1677</v>
      </c>
      <c r="F752" s="7">
        <v>1</v>
      </c>
      <c r="G752" s="2" t="s">
        <v>1778</v>
      </c>
      <c r="H752" s="7">
        <v>0</v>
      </c>
      <c r="I752" s="81">
        <v>110684.28</v>
      </c>
      <c r="J752" s="78"/>
      <c r="K752" s="78"/>
      <c r="L752" s="2" t="s">
        <v>1472</v>
      </c>
      <c r="M752" s="26">
        <v>45587</v>
      </c>
      <c r="N752" s="2" t="s">
        <v>1752</v>
      </c>
      <c r="O752" s="78" t="s">
        <v>1475</v>
      </c>
      <c r="P752" s="81">
        <v>110684.28</v>
      </c>
      <c r="Q752" s="2" t="s">
        <v>1783</v>
      </c>
      <c r="R752" s="81">
        <v>110684.28</v>
      </c>
      <c r="S752" s="7" t="s">
        <v>14</v>
      </c>
      <c r="T752" s="138" t="s">
        <v>1784</v>
      </c>
      <c r="U752" s="138"/>
      <c r="V752" s="138"/>
      <c r="W752" s="138"/>
    </row>
    <row r="753" spans="1:23" ht="94.5" x14ac:dyDescent="0.25">
      <c r="A753" s="2">
        <v>53</v>
      </c>
      <c r="B753" s="80" t="s">
        <v>1490</v>
      </c>
      <c r="C753" s="7" t="s">
        <v>1785</v>
      </c>
      <c r="D753" s="56" t="s">
        <v>1786</v>
      </c>
      <c r="E753" s="7" t="s">
        <v>1677</v>
      </c>
      <c r="F753" s="7">
        <v>1</v>
      </c>
      <c r="G753" s="2" t="s">
        <v>1787</v>
      </c>
      <c r="H753" s="7">
        <v>0</v>
      </c>
      <c r="I753" s="81">
        <v>464980.6</v>
      </c>
      <c r="J753" s="78"/>
      <c r="K753" s="78"/>
      <c r="L753" s="2" t="s">
        <v>1472</v>
      </c>
      <c r="M753" s="26">
        <v>45581</v>
      </c>
      <c r="N753" s="2" t="s">
        <v>1752</v>
      </c>
      <c r="O753" s="78" t="s">
        <v>1475</v>
      </c>
      <c r="P753" s="81">
        <v>464980.6</v>
      </c>
      <c r="Q753" s="2" t="s">
        <v>1788</v>
      </c>
      <c r="R753" s="81">
        <v>464980.6</v>
      </c>
      <c r="S753" s="7" t="s">
        <v>14</v>
      </c>
      <c r="T753" s="138" t="s">
        <v>1789</v>
      </c>
      <c r="U753" s="139"/>
      <c r="V753" s="139"/>
      <c r="W753" s="139"/>
    </row>
    <row r="754" spans="1:23" ht="94.5" x14ac:dyDescent="0.25">
      <c r="A754" s="59">
        <v>54</v>
      </c>
      <c r="B754" s="80" t="s">
        <v>1490</v>
      </c>
      <c r="C754" s="7" t="s">
        <v>1790</v>
      </c>
      <c r="D754" s="56" t="s">
        <v>1791</v>
      </c>
      <c r="E754" s="7" t="s">
        <v>1677</v>
      </c>
      <c r="F754" s="7">
        <v>1</v>
      </c>
      <c r="G754" s="2" t="s">
        <v>1792</v>
      </c>
      <c r="H754" s="7">
        <v>0</v>
      </c>
      <c r="I754" s="81">
        <v>309400</v>
      </c>
      <c r="J754" s="78"/>
      <c r="K754" s="78"/>
      <c r="L754" s="2" t="s">
        <v>1472</v>
      </c>
      <c r="M754" s="26">
        <v>45587</v>
      </c>
      <c r="N754" s="2" t="s">
        <v>1752</v>
      </c>
      <c r="O754" s="78" t="s">
        <v>1475</v>
      </c>
      <c r="P754" s="81">
        <v>309400</v>
      </c>
      <c r="Q754" s="2" t="s">
        <v>1793</v>
      </c>
      <c r="R754" s="81">
        <v>309400</v>
      </c>
      <c r="S754" s="7" t="s">
        <v>14</v>
      </c>
      <c r="T754" s="138" t="s">
        <v>1794</v>
      </c>
      <c r="U754" s="139"/>
      <c r="V754" s="139"/>
      <c r="W754" s="139"/>
    </row>
    <row r="755" spans="1:23" ht="94.5" x14ac:dyDescent="0.25">
      <c r="A755" s="2">
        <v>55</v>
      </c>
      <c r="B755" s="80" t="s">
        <v>1490</v>
      </c>
      <c r="C755" s="7" t="s">
        <v>1795</v>
      </c>
      <c r="D755" s="56" t="s">
        <v>1796</v>
      </c>
      <c r="E755" s="7" t="s">
        <v>1677</v>
      </c>
      <c r="F755" s="7">
        <v>1</v>
      </c>
      <c r="G755" s="2" t="s">
        <v>1797</v>
      </c>
      <c r="H755" s="7">
        <v>0</v>
      </c>
      <c r="I755" s="81">
        <v>53312</v>
      </c>
      <c r="J755" s="78"/>
      <c r="K755" s="78"/>
      <c r="L755" s="2" t="s">
        <v>1472</v>
      </c>
      <c r="M755" s="26">
        <v>45587</v>
      </c>
      <c r="N755" s="2" t="s">
        <v>1752</v>
      </c>
      <c r="O755" s="78" t="s">
        <v>1475</v>
      </c>
      <c r="P755" s="81">
        <v>53312</v>
      </c>
      <c r="Q755" s="2" t="s">
        <v>1798</v>
      </c>
      <c r="R755" s="81">
        <v>53312</v>
      </c>
      <c r="S755" s="7" t="s">
        <v>14</v>
      </c>
      <c r="T755" s="138" t="s">
        <v>1799</v>
      </c>
      <c r="U755" s="138"/>
      <c r="V755" s="138"/>
      <c r="W755" s="138"/>
    </row>
    <row r="756" spans="1:23" ht="94.5" x14ac:dyDescent="0.25">
      <c r="A756" s="59">
        <v>56</v>
      </c>
      <c r="B756" s="80" t="s">
        <v>1490</v>
      </c>
      <c r="C756" s="7" t="s">
        <v>1800</v>
      </c>
      <c r="D756" s="56" t="s">
        <v>1801</v>
      </c>
      <c r="E756" s="7" t="s">
        <v>1677</v>
      </c>
      <c r="F756" s="7">
        <v>1</v>
      </c>
      <c r="G756" s="2" t="s">
        <v>1802</v>
      </c>
      <c r="H756" s="7">
        <v>0</v>
      </c>
      <c r="I756" s="81">
        <v>53550</v>
      </c>
      <c r="J756" s="78"/>
      <c r="K756" s="78"/>
      <c r="L756" s="2" t="s">
        <v>1472</v>
      </c>
      <c r="M756" s="26">
        <v>45587</v>
      </c>
      <c r="N756" s="2" t="s">
        <v>1752</v>
      </c>
      <c r="O756" s="78" t="s">
        <v>1475</v>
      </c>
      <c r="P756" s="81">
        <v>53550</v>
      </c>
      <c r="Q756" s="2" t="s">
        <v>1803</v>
      </c>
      <c r="R756" s="81">
        <v>53550</v>
      </c>
      <c r="S756" s="7" t="s">
        <v>14</v>
      </c>
      <c r="T756" s="138" t="s">
        <v>1804</v>
      </c>
      <c r="U756" s="138"/>
      <c r="V756" s="138"/>
      <c r="W756" s="138"/>
    </row>
    <row r="757" spans="1:23" ht="126" x14ac:dyDescent="0.25">
      <c r="A757" s="2">
        <v>57</v>
      </c>
      <c r="B757" s="80" t="s">
        <v>1490</v>
      </c>
      <c r="C757" s="7" t="s">
        <v>1755</v>
      </c>
      <c r="D757" s="56" t="s">
        <v>1805</v>
      </c>
      <c r="E757" s="85" t="s">
        <v>1677</v>
      </c>
      <c r="F757" s="85">
        <v>1</v>
      </c>
      <c r="G757" s="56" t="s">
        <v>1502</v>
      </c>
      <c r="H757" s="85">
        <v>0</v>
      </c>
      <c r="I757" s="87">
        <v>79947.289999999994</v>
      </c>
      <c r="J757" s="89"/>
      <c r="K757" s="89"/>
      <c r="L757" s="56" t="s">
        <v>1472</v>
      </c>
      <c r="M757" s="90">
        <v>45581</v>
      </c>
      <c r="N757" s="56" t="s">
        <v>1752</v>
      </c>
      <c r="O757" s="89" t="s">
        <v>1475</v>
      </c>
      <c r="P757" s="84" t="s">
        <v>1757</v>
      </c>
      <c r="Q757" s="88" t="s">
        <v>1758</v>
      </c>
      <c r="R757" s="87">
        <v>79947.289999999994</v>
      </c>
      <c r="S757" s="85" t="s">
        <v>14</v>
      </c>
      <c r="T757" s="137" t="s">
        <v>1759</v>
      </c>
      <c r="U757" s="146"/>
      <c r="V757" s="146"/>
      <c r="W757" s="146"/>
    </row>
    <row r="758" spans="1:23" ht="94.5" x14ac:dyDescent="0.25">
      <c r="A758" s="59">
        <v>58</v>
      </c>
      <c r="B758" s="80" t="s">
        <v>1490</v>
      </c>
      <c r="C758" s="7" t="s">
        <v>1806</v>
      </c>
      <c r="D758" s="56" t="s">
        <v>1807</v>
      </c>
      <c r="E758" s="7" t="s">
        <v>1677</v>
      </c>
      <c r="F758" s="7">
        <v>1</v>
      </c>
      <c r="G758" s="2" t="s">
        <v>1502</v>
      </c>
      <c r="H758" s="7">
        <v>0</v>
      </c>
      <c r="I758" s="81">
        <v>298511.5</v>
      </c>
      <c r="J758" s="78"/>
      <c r="K758" s="78"/>
      <c r="L758" s="2" t="s">
        <v>1472</v>
      </c>
      <c r="M758" s="90">
        <v>45587</v>
      </c>
      <c r="N758" s="56" t="s">
        <v>1752</v>
      </c>
      <c r="O758" s="89" t="s">
        <v>1475</v>
      </c>
      <c r="P758" s="87">
        <v>298511.5</v>
      </c>
      <c r="Q758" s="84" t="s">
        <v>1808</v>
      </c>
      <c r="R758" s="87">
        <v>298511.5</v>
      </c>
      <c r="S758" s="85" t="s">
        <v>14</v>
      </c>
      <c r="T758" s="137" t="s">
        <v>1809</v>
      </c>
      <c r="U758" s="146"/>
      <c r="V758" s="146"/>
      <c r="W758" s="146"/>
    </row>
    <row r="759" spans="1:23" ht="173.25" x14ac:dyDescent="0.25">
      <c r="A759" s="2">
        <v>59</v>
      </c>
      <c r="B759" s="80" t="s">
        <v>1490</v>
      </c>
      <c r="C759" s="7" t="s">
        <v>1810</v>
      </c>
      <c r="D759" s="56" t="s">
        <v>1811</v>
      </c>
      <c r="E759" s="7" t="s">
        <v>1677</v>
      </c>
      <c r="F759" s="7">
        <v>1</v>
      </c>
      <c r="G759" s="2" t="s">
        <v>1671</v>
      </c>
      <c r="H759" s="7">
        <v>0</v>
      </c>
      <c r="I759" s="87">
        <v>580125</v>
      </c>
      <c r="J759" s="78"/>
      <c r="K759" s="78"/>
      <c r="L759" s="2" t="s">
        <v>1472</v>
      </c>
      <c r="M759" s="90">
        <v>45761</v>
      </c>
      <c r="N759" s="56" t="s">
        <v>1812</v>
      </c>
      <c r="O759" s="89" t="s">
        <v>1475</v>
      </c>
      <c r="P759" s="89" t="s">
        <v>1475</v>
      </c>
      <c r="Q759" s="89" t="s">
        <v>1475</v>
      </c>
      <c r="R759" s="87">
        <v>589875</v>
      </c>
      <c r="S759" s="85" t="s">
        <v>14</v>
      </c>
      <c r="T759" s="137" t="s">
        <v>1813</v>
      </c>
      <c r="U759" s="137"/>
      <c r="V759" s="137"/>
      <c r="W759" s="137"/>
    </row>
    <row r="760" spans="1:23" ht="78.75" x14ac:dyDescent="0.25">
      <c r="A760" s="59">
        <v>60</v>
      </c>
      <c r="B760" s="80" t="s">
        <v>1490</v>
      </c>
      <c r="C760" s="7" t="s">
        <v>1814</v>
      </c>
      <c r="D760" s="56" t="s">
        <v>1815</v>
      </c>
      <c r="E760" s="7" t="s">
        <v>1677</v>
      </c>
      <c r="F760" s="7">
        <v>1</v>
      </c>
      <c r="G760" s="2" t="s">
        <v>1816</v>
      </c>
      <c r="H760" s="7">
        <v>0</v>
      </c>
      <c r="I760" s="81">
        <v>1163363.21</v>
      </c>
      <c r="J760" s="78"/>
      <c r="K760" s="78"/>
      <c r="L760" s="2" t="s">
        <v>1472</v>
      </c>
      <c r="M760" s="90">
        <v>45909</v>
      </c>
      <c r="N760" s="76">
        <v>46030</v>
      </c>
      <c r="O760" s="89" t="s">
        <v>1475</v>
      </c>
      <c r="P760" s="87">
        <v>1163363.21</v>
      </c>
      <c r="Q760" s="56" t="s">
        <v>1817</v>
      </c>
      <c r="R760" s="87">
        <v>1163363.21</v>
      </c>
      <c r="S760" s="85" t="s">
        <v>14</v>
      </c>
      <c r="T760" s="140" t="s">
        <v>1818</v>
      </c>
      <c r="U760" s="141"/>
      <c r="V760" s="141"/>
      <c r="W760" s="142"/>
    </row>
    <row r="761" spans="1:23" ht="94.5" x14ac:dyDescent="0.25">
      <c r="A761" s="2">
        <v>61</v>
      </c>
      <c r="B761" s="2" t="s">
        <v>1819</v>
      </c>
      <c r="C761" s="2" t="s">
        <v>1820</v>
      </c>
      <c r="D761" s="2" t="s">
        <v>1821</v>
      </c>
      <c r="E761" s="2" t="s">
        <v>1822</v>
      </c>
      <c r="F761" s="2" t="s">
        <v>1822</v>
      </c>
      <c r="G761" s="2" t="s">
        <v>1733</v>
      </c>
      <c r="H761" s="2">
        <v>0</v>
      </c>
      <c r="I761" s="1">
        <v>5134206.33</v>
      </c>
      <c r="J761" s="78"/>
      <c r="K761" s="78"/>
      <c r="L761" s="1" t="s">
        <v>1823</v>
      </c>
      <c r="M761" s="3">
        <v>45295</v>
      </c>
      <c r="N761" s="3" t="s">
        <v>1824</v>
      </c>
      <c r="O761" s="14" t="s">
        <v>1475</v>
      </c>
      <c r="P761" s="6" t="s">
        <v>1475</v>
      </c>
      <c r="Q761" s="6" t="s">
        <v>1475</v>
      </c>
      <c r="R761" s="1">
        <v>5134206.33</v>
      </c>
      <c r="S761" s="85" t="s">
        <v>14</v>
      </c>
      <c r="T761" s="138"/>
      <c r="U761" s="138"/>
      <c r="V761" s="138"/>
      <c r="W761" s="138"/>
    </row>
    <row r="762" spans="1:23" ht="299.25" x14ac:dyDescent="0.25">
      <c r="A762" s="59">
        <v>62</v>
      </c>
      <c r="B762" s="2" t="s">
        <v>1825</v>
      </c>
      <c r="C762" s="2" t="s">
        <v>1826</v>
      </c>
      <c r="D762" s="80" t="s">
        <v>1827</v>
      </c>
      <c r="E762" s="3" t="s">
        <v>1828</v>
      </c>
      <c r="F762" s="2">
        <v>11</v>
      </c>
      <c r="G762" s="80" t="s">
        <v>1829</v>
      </c>
      <c r="H762" s="2">
        <v>0</v>
      </c>
      <c r="I762" s="14">
        <v>34833.68</v>
      </c>
      <c r="J762" s="78"/>
      <c r="K762" s="78"/>
      <c r="L762" s="1" t="s">
        <v>1823</v>
      </c>
      <c r="M762" s="82">
        <v>45342</v>
      </c>
      <c r="N762" s="82" t="s">
        <v>1830</v>
      </c>
      <c r="O762" s="14" t="s">
        <v>1831</v>
      </c>
      <c r="P762" s="1" t="s">
        <v>1832</v>
      </c>
      <c r="Q762" s="3" t="s">
        <v>1833</v>
      </c>
      <c r="R762" s="1">
        <v>35117.68</v>
      </c>
      <c r="S762" s="85" t="s">
        <v>14</v>
      </c>
      <c r="T762" s="138" t="s">
        <v>1834</v>
      </c>
      <c r="U762" s="138"/>
      <c r="V762" s="138"/>
      <c r="W762" s="138"/>
    </row>
    <row r="763" spans="1:23" ht="204.75" x14ac:dyDescent="0.25">
      <c r="A763" s="2">
        <v>63</v>
      </c>
      <c r="B763" s="2" t="s">
        <v>1825</v>
      </c>
      <c r="C763" s="2" t="s">
        <v>1835</v>
      </c>
      <c r="D763" s="2" t="s">
        <v>1836</v>
      </c>
      <c r="E763" s="3" t="s">
        <v>1828</v>
      </c>
      <c r="F763" s="2">
        <v>4</v>
      </c>
      <c r="G763" s="80" t="s">
        <v>1837</v>
      </c>
      <c r="H763" s="2">
        <v>0</v>
      </c>
      <c r="I763" s="14">
        <v>43554</v>
      </c>
      <c r="J763" s="78"/>
      <c r="K763" s="78"/>
      <c r="L763" s="1" t="s">
        <v>1823</v>
      </c>
      <c r="M763" s="82">
        <v>45342</v>
      </c>
      <c r="N763" s="82" t="s">
        <v>1838</v>
      </c>
      <c r="O763" s="14" t="s">
        <v>1839</v>
      </c>
      <c r="P763" s="14" t="s">
        <v>1840</v>
      </c>
      <c r="Q763" s="14" t="s">
        <v>1841</v>
      </c>
      <c r="R763" s="14">
        <v>44103</v>
      </c>
      <c r="S763" s="85" t="s">
        <v>14</v>
      </c>
      <c r="T763" s="138" t="s">
        <v>1842</v>
      </c>
      <c r="U763" s="138"/>
      <c r="V763" s="138"/>
      <c r="W763" s="138"/>
    </row>
    <row r="764" spans="1:23" ht="126" x14ac:dyDescent="0.25">
      <c r="A764" s="59">
        <v>64</v>
      </c>
      <c r="B764" s="80" t="s">
        <v>1490</v>
      </c>
      <c r="C764" s="80" t="s">
        <v>1843</v>
      </c>
      <c r="D764" s="6" t="s">
        <v>1844</v>
      </c>
      <c r="E764" s="2" t="s">
        <v>1677</v>
      </c>
      <c r="F764" s="80">
        <v>5</v>
      </c>
      <c r="G764" s="2" t="s">
        <v>1845</v>
      </c>
      <c r="H764" s="91">
        <v>0</v>
      </c>
      <c r="I764" s="1">
        <v>1608285</v>
      </c>
      <c r="J764" s="78"/>
      <c r="K764" s="78"/>
      <c r="L764" s="82" t="s">
        <v>1846</v>
      </c>
      <c r="M764" s="82">
        <v>41969</v>
      </c>
      <c r="N764" s="92">
        <v>45741</v>
      </c>
      <c r="O764" s="1" t="s">
        <v>1475</v>
      </c>
      <c r="P764" s="1">
        <v>1608285</v>
      </c>
      <c r="Q764" s="14" t="s">
        <v>1847</v>
      </c>
      <c r="R764" s="1">
        <v>1608285</v>
      </c>
      <c r="S764" s="85" t="s">
        <v>14</v>
      </c>
      <c r="T764" s="138" t="s">
        <v>1848</v>
      </c>
      <c r="U764" s="138"/>
      <c r="V764" s="138"/>
      <c r="W764" s="138"/>
    </row>
    <row r="765" spans="1:23" ht="110.25" x14ac:dyDescent="0.25">
      <c r="A765" s="2">
        <v>65</v>
      </c>
      <c r="B765" s="80" t="s">
        <v>1490</v>
      </c>
      <c r="C765" s="80" t="s">
        <v>1849</v>
      </c>
      <c r="D765" s="6" t="s">
        <v>1850</v>
      </c>
      <c r="E765" s="2" t="s">
        <v>1677</v>
      </c>
      <c r="F765" s="80">
        <v>2</v>
      </c>
      <c r="G765" s="2" t="s">
        <v>1851</v>
      </c>
      <c r="H765" s="91">
        <v>0</v>
      </c>
      <c r="I765" s="1">
        <v>908077.1</v>
      </c>
      <c r="J765" s="78"/>
      <c r="K765" s="78"/>
      <c r="L765" s="82" t="s">
        <v>1846</v>
      </c>
      <c r="M765" s="82">
        <v>41969</v>
      </c>
      <c r="N765" s="92">
        <v>45741</v>
      </c>
      <c r="O765" s="1" t="s">
        <v>1475</v>
      </c>
      <c r="P765" s="1">
        <v>908077.1</v>
      </c>
      <c r="Q765" s="14" t="s">
        <v>1852</v>
      </c>
      <c r="R765" s="1">
        <v>908077.1</v>
      </c>
      <c r="S765" s="85" t="s">
        <v>14</v>
      </c>
      <c r="T765" s="138" t="s">
        <v>1853</v>
      </c>
      <c r="U765" s="138"/>
      <c r="V765" s="138"/>
      <c r="W765" s="138"/>
    </row>
    <row r="766" spans="1:23" ht="110.25" x14ac:dyDescent="0.25">
      <c r="A766" s="59">
        <v>66</v>
      </c>
      <c r="B766" s="80" t="s">
        <v>1490</v>
      </c>
      <c r="C766" s="80" t="s">
        <v>1849</v>
      </c>
      <c r="D766" s="6" t="s">
        <v>1854</v>
      </c>
      <c r="E766" s="2" t="s">
        <v>1677</v>
      </c>
      <c r="F766" s="80">
        <v>3</v>
      </c>
      <c r="G766" s="2" t="s">
        <v>1851</v>
      </c>
      <c r="H766" s="91">
        <v>0</v>
      </c>
      <c r="I766" s="1">
        <v>302164.8</v>
      </c>
      <c r="J766" s="78"/>
      <c r="K766" s="78"/>
      <c r="L766" s="82" t="s">
        <v>1846</v>
      </c>
      <c r="M766" s="82">
        <v>41969</v>
      </c>
      <c r="N766" s="92">
        <v>45741</v>
      </c>
      <c r="O766" s="1" t="s">
        <v>1475</v>
      </c>
      <c r="P766" s="1">
        <v>302164.8</v>
      </c>
      <c r="Q766" s="14" t="s">
        <v>1852</v>
      </c>
      <c r="R766" s="1">
        <v>302164.8</v>
      </c>
      <c r="S766" s="85" t="s">
        <v>14</v>
      </c>
      <c r="T766" s="138" t="s">
        <v>1855</v>
      </c>
      <c r="U766" s="138"/>
      <c r="V766" s="138"/>
      <c r="W766" s="138"/>
    </row>
    <row r="767" spans="1:23" ht="110.25" x14ac:dyDescent="0.25">
      <c r="A767" s="2">
        <v>67</v>
      </c>
      <c r="B767" s="80" t="s">
        <v>1490</v>
      </c>
      <c r="C767" s="80" t="s">
        <v>1856</v>
      </c>
      <c r="D767" s="6" t="s">
        <v>1857</v>
      </c>
      <c r="E767" s="2" t="s">
        <v>1677</v>
      </c>
      <c r="F767" s="80">
        <v>5</v>
      </c>
      <c r="G767" s="2" t="s">
        <v>1858</v>
      </c>
      <c r="H767" s="91">
        <v>0</v>
      </c>
      <c r="I767" s="1">
        <v>136850</v>
      </c>
      <c r="J767" s="78"/>
      <c r="K767" s="78"/>
      <c r="L767" s="82" t="s">
        <v>1846</v>
      </c>
      <c r="M767" s="82">
        <v>41969</v>
      </c>
      <c r="N767" s="92">
        <v>45741</v>
      </c>
      <c r="O767" s="1" t="s">
        <v>1475</v>
      </c>
      <c r="P767" s="1">
        <v>136850</v>
      </c>
      <c r="Q767" s="14" t="s">
        <v>1859</v>
      </c>
      <c r="R767" s="1">
        <v>136850</v>
      </c>
      <c r="S767" s="85" t="s">
        <v>14</v>
      </c>
      <c r="T767" s="138" t="s">
        <v>1860</v>
      </c>
      <c r="U767" s="138"/>
      <c r="V767" s="138"/>
      <c r="W767" s="138"/>
    </row>
    <row r="768" spans="1:23" ht="110.25" x14ac:dyDescent="0.25">
      <c r="A768" s="59">
        <v>68</v>
      </c>
      <c r="B768" s="80" t="s">
        <v>1490</v>
      </c>
      <c r="C768" s="80" t="s">
        <v>1861</v>
      </c>
      <c r="D768" s="6" t="s">
        <v>1862</v>
      </c>
      <c r="E768" s="2" t="s">
        <v>1677</v>
      </c>
      <c r="F768" s="80">
        <v>1</v>
      </c>
      <c r="G768" s="2" t="s">
        <v>1863</v>
      </c>
      <c r="H768" s="91">
        <v>0</v>
      </c>
      <c r="I768" s="1">
        <v>246330</v>
      </c>
      <c r="J768" s="78"/>
      <c r="K768" s="78"/>
      <c r="L768" s="82" t="s">
        <v>1846</v>
      </c>
      <c r="M768" s="82">
        <v>41969</v>
      </c>
      <c r="N768" s="92">
        <v>45741</v>
      </c>
      <c r="O768" s="1" t="s">
        <v>1475</v>
      </c>
      <c r="P768" s="1">
        <v>246330</v>
      </c>
      <c r="Q768" s="14" t="s">
        <v>1864</v>
      </c>
      <c r="R768" s="1">
        <v>246330</v>
      </c>
      <c r="S768" s="85" t="s">
        <v>14</v>
      </c>
      <c r="T768" s="138" t="s">
        <v>1865</v>
      </c>
      <c r="U768" s="138"/>
      <c r="V768" s="138"/>
      <c r="W768" s="138"/>
    </row>
    <row r="769" spans="1:23" ht="110.25" x14ac:dyDescent="0.25">
      <c r="A769" s="2">
        <v>69</v>
      </c>
      <c r="B769" s="80" t="s">
        <v>1490</v>
      </c>
      <c r="C769" s="80" t="s">
        <v>1866</v>
      </c>
      <c r="D769" s="6" t="s">
        <v>1867</v>
      </c>
      <c r="E769" s="2" t="s">
        <v>1677</v>
      </c>
      <c r="F769" s="80">
        <v>4</v>
      </c>
      <c r="G769" s="2" t="s">
        <v>1868</v>
      </c>
      <c r="H769" s="91">
        <v>0</v>
      </c>
      <c r="I769" s="1">
        <v>8321.67</v>
      </c>
      <c r="J769" s="78"/>
      <c r="K769" s="78"/>
      <c r="L769" s="82" t="s">
        <v>1846</v>
      </c>
      <c r="M769" s="82">
        <v>41969</v>
      </c>
      <c r="N769" s="92">
        <v>45741</v>
      </c>
      <c r="O769" s="1" t="s">
        <v>1475</v>
      </c>
      <c r="P769" s="1">
        <v>8321.67</v>
      </c>
      <c r="Q769" s="14" t="s">
        <v>1869</v>
      </c>
      <c r="R769" s="1">
        <v>8321.67</v>
      </c>
      <c r="S769" s="85" t="s">
        <v>14</v>
      </c>
      <c r="T769" s="138" t="s">
        <v>1870</v>
      </c>
      <c r="U769" s="138"/>
      <c r="V769" s="138"/>
      <c r="W769" s="138"/>
    </row>
    <row r="770" spans="1:23" ht="110.25" x14ac:dyDescent="0.25">
      <c r="A770" s="59">
        <v>70</v>
      </c>
      <c r="B770" s="80" t="s">
        <v>1490</v>
      </c>
      <c r="C770" s="80" t="s">
        <v>1871</v>
      </c>
      <c r="D770" s="6" t="s">
        <v>1872</v>
      </c>
      <c r="E770" s="2" t="s">
        <v>1677</v>
      </c>
      <c r="F770" s="80">
        <v>5</v>
      </c>
      <c r="G770" s="2" t="s">
        <v>1873</v>
      </c>
      <c r="H770" s="91">
        <v>0</v>
      </c>
      <c r="I770" s="1">
        <v>172550</v>
      </c>
      <c r="J770" s="78"/>
      <c r="K770" s="78"/>
      <c r="L770" s="82" t="s">
        <v>1846</v>
      </c>
      <c r="M770" s="82">
        <v>41969</v>
      </c>
      <c r="N770" s="92">
        <v>45741</v>
      </c>
      <c r="O770" s="1" t="s">
        <v>1475</v>
      </c>
      <c r="P770" s="1">
        <v>172550</v>
      </c>
      <c r="Q770" s="14" t="s">
        <v>1874</v>
      </c>
      <c r="R770" s="1">
        <v>172550</v>
      </c>
      <c r="S770" s="85" t="s">
        <v>14</v>
      </c>
      <c r="T770" s="138" t="s">
        <v>1875</v>
      </c>
      <c r="U770" s="138"/>
      <c r="V770" s="138"/>
      <c r="W770" s="138"/>
    </row>
    <row r="771" spans="1:23" ht="110.25" x14ac:dyDescent="0.25">
      <c r="A771" s="2">
        <v>71</v>
      </c>
      <c r="B771" s="80" t="s">
        <v>1490</v>
      </c>
      <c r="C771" s="80" t="s">
        <v>1876</v>
      </c>
      <c r="D771" s="6" t="s">
        <v>1877</v>
      </c>
      <c r="E771" s="2" t="s">
        <v>1677</v>
      </c>
      <c r="F771" s="80">
        <v>2</v>
      </c>
      <c r="G771" s="2" t="s">
        <v>1878</v>
      </c>
      <c r="H771" s="91">
        <v>0</v>
      </c>
      <c r="I771" s="1">
        <v>136850</v>
      </c>
      <c r="J771" s="78"/>
      <c r="K771" s="78"/>
      <c r="L771" s="82" t="s">
        <v>1846</v>
      </c>
      <c r="M771" s="82">
        <v>41969</v>
      </c>
      <c r="N771" s="92">
        <v>45741</v>
      </c>
      <c r="O771" s="1" t="s">
        <v>1475</v>
      </c>
      <c r="P771" s="1">
        <v>136850</v>
      </c>
      <c r="Q771" s="14" t="s">
        <v>1879</v>
      </c>
      <c r="R771" s="1">
        <v>136850</v>
      </c>
      <c r="S771" s="85" t="s">
        <v>14</v>
      </c>
      <c r="T771" s="138" t="s">
        <v>1880</v>
      </c>
      <c r="U771" s="138"/>
      <c r="V771" s="138"/>
      <c r="W771" s="138"/>
    </row>
    <row r="772" spans="1:23" ht="110.25" x14ac:dyDescent="0.25">
      <c r="A772" s="59">
        <v>72</v>
      </c>
      <c r="B772" s="80" t="s">
        <v>1490</v>
      </c>
      <c r="C772" s="80" t="s">
        <v>1881</v>
      </c>
      <c r="D772" s="6" t="s">
        <v>1882</v>
      </c>
      <c r="E772" s="2" t="s">
        <v>1677</v>
      </c>
      <c r="F772" s="80">
        <v>2</v>
      </c>
      <c r="G772" s="2" t="s">
        <v>1883</v>
      </c>
      <c r="H772" s="91">
        <v>0</v>
      </c>
      <c r="I772" s="1">
        <v>61880</v>
      </c>
      <c r="J772" s="78"/>
      <c r="K772" s="78"/>
      <c r="L772" s="82" t="s">
        <v>1846</v>
      </c>
      <c r="M772" s="82">
        <v>45824</v>
      </c>
      <c r="N772" s="92">
        <v>45915</v>
      </c>
      <c r="O772" s="1" t="s">
        <v>1884</v>
      </c>
      <c r="P772" s="1">
        <v>62920</v>
      </c>
      <c r="Q772" s="14" t="s">
        <v>1885</v>
      </c>
      <c r="R772" s="1">
        <v>62920</v>
      </c>
      <c r="S772" s="85" t="s">
        <v>14</v>
      </c>
      <c r="T772" s="138" t="s">
        <v>1886</v>
      </c>
      <c r="U772" s="138"/>
      <c r="V772" s="138"/>
      <c r="W772" s="138"/>
    </row>
    <row r="773" spans="1:23" ht="110.25" x14ac:dyDescent="0.25">
      <c r="A773" s="2">
        <v>73</v>
      </c>
      <c r="B773" s="80" t="s">
        <v>1490</v>
      </c>
      <c r="C773" s="80" t="s">
        <v>1887</v>
      </c>
      <c r="D773" s="6" t="s">
        <v>1888</v>
      </c>
      <c r="E773" s="2" t="s">
        <v>1677</v>
      </c>
      <c r="F773" s="80">
        <v>1</v>
      </c>
      <c r="G773" s="2" t="s">
        <v>1889</v>
      </c>
      <c r="H773" s="91" t="s">
        <v>1890</v>
      </c>
      <c r="I773" s="1">
        <v>778622.9</v>
      </c>
      <c r="J773" s="78"/>
      <c r="K773" s="78"/>
      <c r="L773" s="82" t="s">
        <v>1846</v>
      </c>
      <c r="M773" s="82">
        <v>45898</v>
      </c>
      <c r="N773" s="92">
        <v>45989</v>
      </c>
      <c r="O773" s="1" t="s">
        <v>1475</v>
      </c>
      <c r="P773" s="14" t="s">
        <v>1475</v>
      </c>
      <c r="Q773" s="14" t="s">
        <v>1475</v>
      </c>
      <c r="R773" s="1">
        <v>778622.9</v>
      </c>
      <c r="S773" s="85" t="s">
        <v>14</v>
      </c>
      <c r="T773" s="153" t="s">
        <v>1891</v>
      </c>
      <c r="U773" s="154"/>
      <c r="V773" s="154"/>
      <c r="W773" s="155"/>
    </row>
    <row r="774" spans="1:23" ht="78.75" x14ac:dyDescent="0.25">
      <c r="A774" s="59">
        <v>74</v>
      </c>
      <c r="B774" s="2" t="s">
        <v>1465</v>
      </c>
      <c r="C774" s="2" t="s">
        <v>1892</v>
      </c>
      <c r="D774" s="2" t="s">
        <v>1893</v>
      </c>
      <c r="E774" s="2"/>
      <c r="F774" s="2" t="s">
        <v>1475</v>
      </c>
      <c r="G774" s="2" t="s">
        <v>1468</v>
      </c>
      <c r="H774" s="16">
        <v>0</v>
      </c>
      <c r="I774" s="1" t="s">
        <v>1894</v>
      </c>
      <c r="J774" s="1" t="s">
        <v>1895</v>
      </c>
      <c r="K774" s="1" t="s">
        <v>1896</v>
      </c>
      <c r="L774" s="2" t="s">
        <v>1897</v>
      </c>
      <c r="M774" s="2" t="s">
        <v>64</v>
      </c>
      <c r="N774" s="2" t="s">
        <v>1898</v>
      </c>
      <c r="O774" s="3" t="s">
        <v>1899</v>
      </c>
      <c r="P774" s="3" t="s">
        <v>1475</v>
      </c>
      <c r="Q774" s="3" t="s">
        <v>1475</v>
      </c>
      <c r="R774" s="1">
        <v>60587323.020000003</v>
      </c>
      <c r="S774" s="2" t="s">
        <v>1476</v>
      </c>
      <c r="T774" s="156"/>
      <c r="U774" s="156"/>
      <c r="V774" s="156"/>
      <c r="W774" s="156"/>
    </row>
    <row r="775" spans="1:23" ht="78.75" x14ac:dyDescent="0.25">
      <c r="A775" s="2">
        <v>75</v>
      </c>
      <c r="B775" s="2" t="s">
        <v>1900</v>
      </c>
      <c r="C775" s="7" t="s">
        <v>1901</v>
      </c>
      <c r="D775" s="2" t="s">
        <v>1900</v>
      </c>
      <c r="E775" s="7" t="s">
        <v>1828</v>
      </c>
      <c r="F775" s="7">
        <v>15</v>
      </c>
      <c r="G775" s="2" t="s">
        <v>1902</v>
      </c>
      <c r="H775" s="16" t="s">
        <v>1903</v>
      </c>
      <c r="I775" s="1" t="s">
        <v>1904</v>
      </c>
      <c r="J775" s="1" t="s">
        <v>1905</v>
      </c>
      <c r="K775" s="1" t="s">
        <v>1906</v>
      </c>
      <c r="L775" s="2" t="s">
        <v>1897</v>
      </c>
      <c r="M775" s="7" t="s">
        <v>1907</v>
      </c>
      <c r="N775" s="3" t="s">
        <v>1908</v>
      </c>
      <c r="O775" s="3" t="s">
        <v>1899</v>
      </c>
      <c r="P775" s="3" t="s">
        <v>1909</v>
      </c>
      <c r="Q775" s="3" t="s">
        <v>1910</v>
      </c>
      <c r="R775" s="1" t="s">
        <v>1474</v>
      </c>
      <c r="S775" s="2" t="s">
        <v>1476</v>
      </c>
      <c r="T775" s="136" t="s">
        <v>1911</v>
      </c>
      <c r="U775" s="156"/>
      <c r="V775" s="156"/>
      <c r="W775" s="156"/>
    </row>
    <row r="776" spans="1:23" ht="78.75" x14ac:dyDescent="0.25">
      <c r="A776" s="59">
        <v>76</v>
      </c>
      <c r="B776" s="2" t="s">
        <v>1912</v>
      </c>
      <c r="C776" s="2" t="s">
        <v>1913</v>
      </c>
      <c r="D776" s="2" t="s">
        <v>1912</v>
      </c>
      <c r="E776" s="7" t="s">
        <v>1828</v>
      </c>
      <c r="F776" s="2">
        <v>6</v>
      </c>
      <c r="G776" s="80" t="s">
        <v>1914</v>
      </c>
      <c r="H776" s="16">
        <v>0</v>
      </c>
      <c r="I776" s="1" t="s">
        <v>1915</v>
      </c>
      <c r="J776" s="1" t="s">
        <v>1916</v>
      </c>
      <c r="K776" s="1" t="s">
        <v>1917</v>
      </c>
      <c r="L776" s="1" t="s">
        <v>1897</v>
      </c>
      <c r="M776" s="3" t="s">
        <v>1918</v>
      </c>
      <c r="N776" s="3" t="s">
        <v>1908</v>
      </c>
      <c r="O776" s="3" t="s">
        <v>1899</v>
      </c>
      <c r="P776" s="3" t="s">
        <v>1899</v>
      </c>
      <c r="Q776" s="3" t="s">
        <v>1899</v>
      </c>
      <c r="R776" s="1" t="s">
        <v>1474</v>
      </c>
      <c r="S776" s="7" t="s">
        <v>1476</v>
      </c>
      <c r="T776" s="156"/>
      <c r="U776" s="156"/>
      <c r="V776" s="156"/>
      <c r="W776" s="156"/>
    </row>
    <row r="777" spans="1:23" ht="63" x14ac:dyDescent="0.25">
      <c r="A777" s="2">
        <v>77</v>
      </c>
      <c r="B777" s="2" t="s">
        <v>1919</v>
      </c>
      <c r="C777" s="2" t="s">
        <v>1920</v>
      </c>
      <c r="D777" s="2" t="s">
        <v>1919</v>
      </c>
      <c r="E777" s="7" t="s">
        <v>1828</v>
      </c>
      <c r="F777" s="2">
        <v>11</v>
      </c>
      <c r="G777" s="80" t="s">
        <v>1921</v>
      </c>
      <c r="H777" s="16" t="s">
        <v>1922</v>
      </c>
      <c r="I777" s="1" t="s">
        <v>1923</v>
      </c>
      <c r="J777" s="1" t="s">
        <v>1924</v>
      </c>
      <c r="K777" s="13" t="s">
        <v>1925</v>
      </c>
      <c r="L777" s="1" t="s">
        <v>1897</v>
      </c>
      <c r="M777" s="1" t="s">
        <v>1926</v>
      </c>
      <c r="N777" s="82" t="s">
        <v>418</v>
      </c>
      <c r="O777" s="3" t="s">
        <v>1899</v>
      </c>
      <c r="P777" s="14" t="s">
        <v>1927</v>
      </c>
      <c r="Q777" s="2" t="s">
        <v>1928</v>
      </c>
      <c r="R777" s="1" t="s">
        <v>1474</v>
      </c>
      <c r="S777" s="2" t="s">
        <v>1476</v>
      </c>
      <c r="T777" s="136" t="s">
        <v>1929</v>
      </c>
      <c r="U777" s="156"/>
      <c r="V777" s="156"/>
      <c r="W777" s="156"/>
    </row>
    <row r="778" spans="1:23" ht="78.75" x14ac:dyDescent="0.25">
      <c r="A778" s="59">
        <v>78</v>
      </c>
      <c r="B778" s="2" t="s">
        <v>1930</v>
      </c>
      <c r="C778" s="2" t="s">
        <v>1931</v>
      </c>
      <c r="D778" s="2" t="s">
        <v>1932</v>
      </c>
      <c r="E778" s="7" t="s">
        <v>1492</v>
      </c>
      <c r="F778" s="2">
        <v>4</v>
      </c>
      <c r="G778" s="80" t="s">
        <v>1933</v>
      </c>
      <c r="H778" s="16" t="s">
        <v>1903</v>
      </c>
      <c r="I778" s="1" t="s">
        <v>1934</v>
      </c>
      <c r="J778" s="1"/>
      <c r="K778" s="13"/>
      <c r="L778" s="1" t="s">
        <v>1897</v>
      </c>
      <c r="M778" s="3">
        <v>45460</v>
      </c>
      <c r="N778" s="3">
        <v>46190</v>
      </c>
      <c r="O778" s="3" t="s">
        <v>1899</v>
      </c>
      <c r="P778" s="3" t="s">
        <v>1935</v>
      </c>
      <c r="Q778" s="3" t="s">
        <v>1936</v>
      </c>
      <c r="R778" s="93">
        <v>946050</v>
      </c>
      <c r="S778" s="2" t="s">
        <v>1476</v>
      </c>
      <c r="T778" s="136" t="s">
        <v>1937</v>
      </c>
      <c r="U778" s="156"/>
      <c r="V778" s="156"/>
      <c r="W778" s="156"/>
    </row>
    <row r="779" spans="1:23" ht="141.75" x14ac:dyDescent="0.25">
      <c r="A779" s="2">
        <v>79</v>
      </c>
      <c r="B779" s="2" t="s">
        <v>1465</v>
      </c>
      <c r="C779" s="7" t="s">
        <v>1938</v>
      </c>
      <c r="D779" s="2" t="s">
        <v>1939</v>
      </c>
      <c r="E779" s="3" t="s">
        <v>1940</v>
      </c>
      <c r="F779" s="2">
        <v>1</v>
      </c>
      <c r="G779" s="2" t="s">
        <v>1468</v>
      </c>
      <c r="H779" s="2">
        <v>0</v>
      </c>
      <c r="I779" s="1" t="s">
        <v>1941</v>
      </c>
      <c r="J779" s="13"/>
      <c r="K779" s="13"/>
      <c r="L779" s="2" t="s">
        <v>1472</v>
      </c>
      <c r="M779" s="13" t="s">
        <v>1942</v>
      </c>
      <c r="N779" s="3" t="s">
        <v>1943</v>
      </c>
      <c r="O779" s="3" t="s">
        <v>1944</v>
      </c>
      <c r="P779" s="3" t="s">
        <v>1475</v>
      </c>
      <c r="Q779" s="3" t="s">
        <v>1475</v>
      </c>
      <c r="R779" s="3" t="s">
        <v>1945</v>
      </c>
      <c r="S779" s="7" t="s">
        <v>1476</v>
      </c>
      <c r="T779" s="139"/>
      <c r="U779" s="139"/>
      <c r="V779" s="139"/>
      <c r="W779" s="139"/>
    </row>
    <row r="780" spans="1:23" ht="78.75" x14ac:dyDescent="0.25">
      <c r="A780" s="94">
        <v>80</v>
      </c>
      <c r="B780" s="56" t="s">
        <v>1946</v>
      </c>
      <c r="C780" s="85" t="s">
        <v>1947</v>
      </c>
      <c r="D780" s="56" t="s">
        <v>1948</v>
      </c>
      <c r="E780" s="76" t="s">
        <v>1949</v>
      </c>
      <c r="F780" s="56">
        <v>3</v>
      </c>
      <c r="G780" s="56" t="s">
        <v>1950</v>
      </c>
      <c r="H780" s="56">
        <v>0</v>
      </c>
      <c r="I780" s="95" t="s">
        <v>1951</v>
      </c>
      <c r="J780" s="1"/>
      <c r="K780" s="1"/>
      <c r="L780" s="56" t="s">
        <v>1472</v>
      </c>
      <c r="M780" s="96" t="s">
        <v>1952</v>
      </c>
      <c r="N780" s="76" t="s">
        <v>1953</v>
      </c>
      <c r="O780" s="76" t="s">
        <v>1475</v>
      </c>
      <c r="P780" s="76" t="s">
        <v>1475</v>
      </c>
      <c r="Q780" s="76" t="s">
        <v>1475</v>
      </c>
      <c r="R780" s="95" t="s">
        <v>1954</v>
      </c>
      <c r="S780" s="56" t="s">
        <v>1955</v>
      </c>
      <c r="T780" s="146"/>
      <c r="U780" s="146"/>
      <c r="V780" s="139"/>
      <c r="W780" s="146"/>
    </row>
    <row r="781" spans="1:23" ht="94.5" x14ac:dyDescent="0.25">
      <c r="A781" s="56">
        <v>81</v>
      </c>
      <c r="B781" s="56" t="s">
        <v>1946</v>
      </c>
      <c r="C781" s="85" t="s">
        <v>1956</v>
      </c>
      <c r="D781" s="56" t="s">
        <v>1957</v>
      </c>
      <c r="E781" s="76" t="s">
        <v>1949</v>
      </c>
      <c r="F781" s="56">
        <v>6</v>
      </c>
      <c r="G781" s="56" t="s">
        <v>1958</v>
      </c>
      <c r="H781" s="97">
        <v>0</v>
      </c>
      <c r="I781" s="89" t="s">
        <v>1959</v>
      </c>
      <c r="J781" s="78"/>
      <c r="K781" s="78"/>
      <c r="L781" s="56" t="s">
        <v>1472</v>
      </c>
      <c r="M781" s="96" t="s">
        <v>1960</v>
      </c>
      <c r="N781" s="96" t="s">
        <v>1961</v>
      </c>
      <c r="O781" s="76" t="s">
        <v>1475</v>
      </c>
      <c r="P781" s="76" t="s">
        <v>1475</v>
      </c>
      <c r="Q781" s="76" t="s">
        <v>1475</v>
      </c>
      <c r="R781" s="96" t="s">
        <v>1959</v>
      </c>
      <c r="S781" s="56" t="s">
        <v>1962</v>
      </c>
      <c r="T781" s="146"/>
      <c r="U781" s="146"/>
      <c r="V781" s="139"/>
      <c r="W781" s="146"/>
    </row>
    <row r="782" spans="1:23" ht="63" x14ac:dyDescent="0.25">
      <c r="A782" s="94">
        <v>82</v>
      </c>
      <c r="B782" s="56" t="s">
        <v>1946</v>
      </c>
      <c r="C782" s="85" t="s">
        <v>1963</v>
      </c>
      <c r="D782" s="56" t="s">
        <v>1957</v>
      </c>
      <c r="E782" s="76" t="s">
        <v>1949</v>
      </c>
      <c r="F782" s="56">
        <v>6</v>
      </c>
      <c r="G782" s="56" t="s">
        <v>1958</v>
      </c>
      <c r="H782" s="97">
        <v>0</v>
      </c>
      <c r="I782" s="98">
        <v>24847.200000000001</v>
      </c>
      <c r="J782" s="78"/>
      <c r="K782" s="78"/>
      <c r="L782" s="56" t="s">
        <v>1472</v>
      </c>
      <c r="M782" s="96" t="s">
        <v>1926</v>
      </c>
      <c r="N782" s="95" t="s">
        <v>1964</v>
      </c>
      <c r="O782" s="76" t="s">
        <v>1965</v>
      </c>
      <c r="P782" s="76" t="s">
        <v>1966</v>
      </c>
      <c r="Q782" s="76" t="s">
        <v>1967</v>
      </c>
      <c r="R782" s="96">
        <v>25056</v>
      </c>
      <c r="S782" s="85" t="s">
        <v>1476</v>
      </c>
      <c r="T782" s="137" t="s">
        <v>1968</v>
      </c>
      <c r="U782" s="146"/>
      <c r="V782" s="139"/>
      <c r="W782" s="146"/>
    </row>
    <row r="783" spans="1:23" ht="47.25" x14ac:dyDescent="0.25">
      <c r="A783" s="56">
        <v>83</v>
      </c>
      <c r="B783" s="56" t="s">
        <v>1969</v>
      </c>
      <c r="C783" s="85" t="s">
        <v>1970</v>
      </c>
      <c r="D783" s="56" t="s">
        <v>1971</v>
      </c>
      <c r="E783" s="76" t="s">
        <v>1949</v>
      </c>
      <c r="F783" s="56">
        <v>5</v>
      </c>
      <c r="G783" s="56" t="s">
        <v>1972</v>
      </c>
      <c r="H783" s="97">
        <v>0</v>
      </c>
      <c r="I783" s="89" t="s">
        <v>1973</v>
      </c>
      <c r="J783" s="78"/>
      <c r="K783" s="78"/>
      <c r="L783" s="96" t="s">
        <v>1495</v>
      </c>
      <c r="M783" s="96" t="s">
        <v>1974</v>
      </c>
      <c r="N783" s="96" t="s">
        <v>1975</v>
      </c>
      <c r="O783" s="76" t="s">
        <v>1475</v>
      </c>
      <c r="P783" s="76" t="s">
        <v>1976</v>
      </c>
      <c r="Q783" s="76" t="s">
        <v>1977</v>
      </c>
      <c r="R783" s="96" t="s">
        <v>1976</v>
      </c>
      <c r="S783" s="85" t="s">
        <v>14</v>
      </c>
      <c r="T783" s="137" t="s">
        <v>1978</v>
      </c>
      <c r="U783" s="146"/>
      <c r="V783" s="139"/>
      <c r="W783" s="146"/>
    </row>
    <row r="784" spans="1:23" ht="141.75" x14ac:dyDescent="0.25">
      <c r="A784" s="94">
        <v>84</v>
      </c>
      <c r="B784" s="56" t="s">
        <v>1969</v>
      </c>
      <c r="C784" s="85" t="s">
        <v>1979</v>
      </c>
      <c r="D784" s="56" t="s">
        <v>1980</v>
      </c>
      <c r="E784" s="56" t="s">
        <v>1949</v>
      </c>
      <c r="F784" s="56">
        <v>17</v>
      </c>
      <c r="G784" s="56" t="s">
        <v>1981</v>
      </c>
      <c r="H784" s="97">
        <v>0</v>
      </c>
      <c r="I784" s="89" t="s">
        <v>1982</v>
      </c>
      <c r="J784" s="78"/>
      <c r="K784" s="78"/>
      <c r="L784" s="95" t="s">
        <v>1472</v>
      </c>
      <c r="M784" s="96" t="s">
        <v>1983</v>
      </c>
      <c r="N784" s="95" t="s">
        <v>1984</v>
      </c>
      <c r="O784" s="89" t="s">
        <v>1475</v>
      </c>
      <c r="P784" s="56" t="s">
        <v>1985</v>
      </c>
      <c r="Q784" s="95" t="s">
        <v>1986</v>
      </c>
      <c r="R784" s="96">
        <f>31948.5+512.5</f>
        <v>32461</v>
      </c>
      <c r="S784" s="85" t="s">
        <v>14</v>
      </c>
      <c r="T784" s="137" t="s">
        <v>1987</v>
      </c>
      <c r="U784" s="146"/>
      <c r="V784" s="139"/>
      <c r="W784" s="146"/>
    </row>
    <row r="785" spans="1:23" ht="94.5" x14ac:dyDescent="0.25">
      <c r="A785" s="56">
        <v>85</v>
      </c>
      <c r="B785" s="56" t="s">
        <v>1490</v>
      </c>
      <c r="C785" s="85" t="s">
        <v>1988</v>
      </c>
      <c r="D785" s="56" t="s">
        <v>1989</v>
      </c>
      <c r="E785" s="85" t="s">
        <v>1677</v>
      </c>
      <c r="F785" s="56">
        <v>1</v>
      </c>
      <c r="G785" s="56" t="s">
        <v>1990</v>
      </c>
      <c r="H785" s="97">
        <v>0</v>
      </c>
      <c r="I785" s="89" t="s">
        <v>1991</v>
      </c>
      <c r="J785" s="78"/>
      <c r="K785" s="78"/>
      <c r="L785" s="96" t="s">
        <v>1992</v>
      </c>
      <c r="M785" s="96" t="s">
        <v>1993</v>
      </c>
      <c r="N785" s="96" t="s">
        <v>1994</v>
      </c>
      <c r="O785" s="89" t="s">
        <v>1995</v>
      </c>
      <c r="P785" s="56" t="s">
        <v>1996</v>
      </c>
      <c r="Q785" s="99" t="s">
        <v>1997</v>
      </c>
      <c r="R785" s="96">
        <f>125000+23750</f>
        <v>148750</v>
      </c>
      <c r="S785" s="85" t="s">
        <v>14</v>
      </c>
      <c r="T785" s="137" t="s">
        <v>1998</v>
      </c>
      <c r="U785" s="137"/>
      <c r="V785" s="138"/>
      <c r="W785" s="137"/>
    </row>
    <row r="786" spans="1:23" ht="63" x14ac:dyDescent="0.25">
      <c r="A786" s="94">
        <v>86</v>
      </c>
      <c r="B786" s="56" t="s">
        <v>1490</v>
      </c>
      <c r="C786" s="85" t="s">
        <v>1999</v>
      </c>
      <c r="D786" s="56" t="s">
        <v>1989</v>
      </c>
      <c r="E786" s="85" t="s">
        <v>1677</v>
      </c>
      <c r="F786" s="56">
        <v>4</v>
      </c>
      <c r="G786" s="56" t="s">
        <v>2000</v>
      </c>
      <c r="H786" s="97">
        <v>0</v>
      </c>
      <c r="I786" s="89" t="s">
        <v>2001</v>
      </c>
      <c r="J786" s="78"/>
      <c r="K786" s="78"/>
      <c r="L786" s="96" t="s">
        <v>1992</v>
      </c>
      <c r="M786" s="96" t="s">
        <v>2002</v>
      </c>
      <c r="N786" s="96" t="s">
        <v>1994</v>
      </c>
      <c r="O786" s="89" t="s">
        <v>2003</v>
      </c>
      <c r="P786" s="56" t="s">
        <v>2004</v>
      </c>
      <c r="Q786" s="99" t="s">
        <v>2005</v>
      </c>
      <c r="R786" s="96" t="s">
        <v>2001</v>
      </c>
      <c r="S786" s="85" t="s">
        <v>14</v>
      </c>
      <c r="T786" s="137" t="s">
        <v>2006</v>
      </c>
      <c r="U786" s="146"/>
      <c r="V786" s="139"/>
      <c r="W786" s="146"/>
    </row>
    <row r="787" spans="1:23" ht="126" x14ac:dyDescent="0.25">
      <c r="A787" s="56">
        <v>87</v>
      </c>
      <c r="B787" s="56" t="s">
        <v>1490</v>
      </c>
      <c r="C787" s="85" t="s">
        <v>2007</v>
      </c>
      <c r="D787" s="56" t="s">
        <v>1989</v>
      </c>
      <c r="E787" s="85" t="s">
        <v>1677</v>
      </c>
      <c r="F787" s="56">
        <v>3</v>
      </c>
      <c r="G787" s="56" t="s">
        <v>2008</v>
      </c>
      <c r="H787" s="97">
        <v>0</v>
      </c>
      <c r="I787" s="89" t="s">
        <v>2009</v>
      </c>
      <c r="J787" s="78"/>
      <c r="K787" s="78"/>
      <c r="L787" s="96" t="s">
        <v>1992</v>
      </c>
      <c r="M787" s="96" t="s">
        <v>2002</v>
      </c>
      <c r="N787" s="96" t="s">
        <v>1994</v>
      </c>
      <c r="O787" s="89" t="s">
        <v>2010</v>
      </c>
      <c r="P787" s="56" t="s">
        <v>2011</v>
      </c>
      <c r="Q787" s="99" t="s">
        <v>2012</v>
      </c>
      <c r="R787" s="96" t="s">
        <v>2009</v>
      </c>
      <c r="S787" s="85" t="s">
        <v>14</v>
      </c>
      <c r="T787" s="137" t="s">
        <v>2013</v>
      </c>
      <c r="U787" s="146"/>
      <c r="V787" s="139"/>
      <c r="W787" s="146"/>
    </row>
    <row r="788" spans="1:23" ht="126" x14ac:dyDescent="0.25">
      <c r="A788" s="94">
        <v>88</v>
      </c>
      <c r="B788" s="56" t="s">
        <v>1490</v>
      </c>
      <c r="C788" s="85" t="s">
        <v>2014</v>
      </c>
      <c r="D788" s="56" t="s">
        <v>1989</v>
      </c>
      <c r="E788" s="85" t="s">
        <v>1677</v>
      </c>
      <c r="F788" s="56">
        <v>5</v>
      </c>
      <c r="G788" s="56" t="s">
        <v>2015</v>
      </c>
      <c r="H788" s="97">
        <v>0</v>
      </c>
      <c r="I788" s="89" t="s">
        <v>2016</v>
      </c>
      <c r="J788" s="78"/>
      <c r="K788" s="78"/>
      <c r="L788" s="96" t="s">
        <v>1992</v>
      </c>
      <c r="M788" s="96" t="s">
        <v>2002</v>
      </c>
      <c r="N788" s="96" t="s">
        <v>1994</v>
      </c>
      <c r="O788" s="89" t="s">
        <v>2017</v>
      </c>
      <c r="P788" s="56" t="s">
        <v>2018</v>
      </c>
      <c r="Q788" s="99" t="s">
        <v>2019</v>
      </c>
      <c r="R788" s="96" t="s">
        <v>2016</v>
      </c>
      <c r="S788" s="85" t="s">
        <v>14</v>
      </c>
      <c r="T788" s="137" t="s">
        <v>2020</v>
      </c>
      <c r="U788" s="146"/>
      <c r="V788" s="139"/>
      <c r="W788" s="146"/>
    </row>
    <row r="789" spans="1:23" ht="63" x14ac:dyDescent="0.25">
      <c r="A789" s="56">
        <v>89</v>
      </c>
      <c r="B789" s="56" t="s">
        <v>1490</v>
      </c>
      <c r="C789" s="85" t="s">
        <v>2021</v>
      </c>
      <c r="D789" s="56" t="s">
        <v>1989</v>
      </c>
      <c r="E789" s="85" t="s">
        <v>1677</v>
      </c>
      <c r="F789" s="56">
        <v>1</v>
      </c>
      <c r="G789" s="56" t="s">
        <v>2015</v>
      </c>
      <c r="H789" s="97">
        <v>0</v>
      </c>
      <c r="I789" s="89" t="s">
        <v>2022</v>
      </c>
      <c r="J789" s="78"/>
      <c r="K789" s="78"/>
      <c r="L789" s="96" t="s">
        <v>1992</v>
      </c>
      <c r="M789" s="96" t="s">
        <v>1993</v>
      </c>
      <c r="N789" s="96" t="s">
        <v>1994</v>
      </c>
      <c r="O789" s="89" t="s">
        <v>2023</v>
      </c>
      <c r="P789" s="56" t="s">
        <v>2024</v>
      </c>
      <c r="Q789" s="99" t="s">
        <v>2025</v>
      </c>
      <c r="R789" s="96" t="s">
        <v>2022</v>
      </c>
      <c r="S789" s="85" t="s">
        <v>14</v>
      </c>
      <c r="T789" s="137" t="s">
        <v>2026</v>
      </c>
      <c r="U789" s="146"/>
      <c r="V789" s="139"/>
      <c r="W789" s="146"/>
    </row>
    <row r="790" spans="1:23" ht="126" x14ac:dyDescent="0.25">
      <c r="A790" s="94">
        <v>90</v>
      </c>
      <c r="B790" s="56" t="s">
        <v>1490</v>
      </c>
      <c r="C790" s="85" t="s">
        <v>2027</v>
      </c>
      <c r="D790" s="56" t="s">
        <v>1989</v>
      </c>
      <c r="E790" s="85" t="s">
        <v>1677</v>
      </c>
      <c r="F790" s="56">
        <v>1</v>
      </c>
      <c r="G790" s="56" t="s">
        <v>2008</v>
      </c>
      <c r="H790" s="97">
        <v>0</v>
      </c>
      <c r="I790" s="89" t="s">
        <v>2028</v>
      </c>
      <c r="J790" s="78"/>
      <c r="K790" s="78"/>
      <c r="L790" s="96" t="s">
        <v>1992</v>
      </c>
      <c r="M790" s="96" t="s">
        <v>685</v>
      </c>
      <c r="N790" s="96" t="s">
        <v>1994</v>
      </c>
      <c r="O790" s="89" t="s">
        <v>2029</v>
      </c>
      <c r="P790" s="56" t="s">
        <v>2030</v>
      </c>
      <c r="Q790" s="99" t="s">
        <v>2031</v>
      </c>
      <c r="R790" s="96" t="s">
        <v>2028</v>
      </c>
      <c r="S790" s="85" t="s">
        <v>14</v>
      </c>
      <c r="T790" s="137" t="s">
        <v>2032</v>
      </c>
      <c r="U790" s="146"/>
      <c r="V790" s="139"/>
      <c r="W790" s="146"/>
    </row>
    <row r="791" spans="1:23" ht="126" x14ac:dyDescent="0.25">
      <c r="A791" s="56">
        <v>91</v>
      </c>
      <c r="B791" s="56" t="s">
        <v>1490</v>
      </c>
      <c r="C791" s="85" t="s">
        <v>2033</v>
      </c>
      <c r="D791" s="56" t="s">
        <v>1989</v>
      </c>
      <c r="E791" s="85" t="s">
        <v>1677</v>
      </c>
      <c r="F791" s="56">
        <v>3</v>
      </c>
      <c r="G791" s="56" t="s">
        <v>2034</v>
      </c>
      <c r="H791" s="97">
        <v>0</v>
      </c>
      <c r="I791" s="89" t="s">
        <v>2035</v>
      </c>
      <c r="J791" s="78"/>
      <c r="K791" s="78"/>
      <c r="L791" s="96" t="s">
        <v>1992</v>
      </c>
      <c r="M791" s="96" t="s">
        <v>2002</v>
      </c>
      <c r="N791" s="96" t="s">
        <v>1994</v>
      </c>
      <c r="O791" s="89" t="s">
        <v>2036</v>
      </c>
      <c r="P791" s="89" t="s">
        <v>2035</v>
      </c>
      <c r="Q791" s="99" t="s">
        <v>2037</v>
      </c>
      <c r="R791" s="96" t="s">
        <v>2035</v>
      </c>
      <c r="S791" s="85" t="s">
        <v>14</v>
      </c>
      <c r="T791" s="137" t="s">
        <v>2038</v>
      </c>
      <c r="U791" s="146"/>
      <c r="V791" s="139"/>
      <c r="W791" s="146"/>
    </row>
    <row r="792" spans="1:23" ht="126" x14ac:dyDescent="0.25">
      <c r="A792" s="94">
        <v>92</v>
      </c>
      <c r="B792" s="56" t="s">
        <v>1490</v>
      </c>
      <c r="C792" s="85" t="s">
        <v>2039</v>
      </c>
      <c r="D792" s="56" t="s">
        <v>1989</v>
      </c>
      <c r="E792" s="85" t="s">
        <v>1677</v>
      </c>
      <c r="F792" s="56">
        <v>4</v>
      </c>
      <c r="G792" s="56" t="s">
        <v>2040</v>
      </c>
      <c r="H792" s="97">
        <v>0</v>
      </c>
      <c r="I792" s="98">
        <v>33563.949999999997</v>
      </c>
      <c r="J792" s="78"/>
      <c r="K792" s="78"/>
      <c r="L792" s="96" t="s">
        <v>1992</v>
      </c>
      <c r="M792" s="96" t="s">
        <v>2002</v>
      </c>
      <c r="N792" s="96" t="s">
        <v>1994</v>
      </c>
      <c r="O792" s="89" t="s">
        <v>2041</v>
      </c>
      <c r="P792" s="56" t="s">
        <v>2042</v>
      </c>
      <c r="Q792" s="99" t="s">
        <v>2043</v>
      </c>
      <c r="R792" s="96">
        <v>33563.949999999997</v>
      </c>
      <c r="S792" s="85" t="s">
        <v>14</v>
      </c>
      <c r="T792" s="137" t="s">
        <v>2044</v>
      </c>
      <c r="U792" s="146"/>
      <c r="V792" s="139"/>
      <c r="W792" s="146"/>
    </row>
    <row r="793" spans="1:23" ht="94.5" x14ac:dyDescent="0.25">
      <c r="A793" s="56">
        <v>93</v>
      </c>
      <c r="B793" s="56" t="s">
        <v>1490</v>
      </c>
      <c r="C793" s="85" t="s">
        <v>2045</v>
      </c>
      <c r="D793" s="56" t="s">
        <v>1989</v>
      </c>
      <c r="E793" s="85" t="s">
        <v>1677</v>
      </c>
      <c r="F793" s="56">
        <v>1</v>
      </c>
      <c r="G793" s="56" t="s">
        <v>2046</v>
      </c>
      <c r="H793" s="95" t="s">
        <v>2047</v>
      </c>
      <c r="I793" s="89" t="s">
        <v>2048</v>
      </c>
      <c r="J793" s="78"/>
      <c r="K793" s="78"/>
      <c r="L793" s="96" t="s">
        <v>1992</v>
      </c>
      <c r="M793" s="96" t="s">
        <v>1993</v>
      </c>
      <c r="N793" s="96" t="s">
        <v>1994</v>
      </c>
      <c r="O793" s="89" t="s">
        <v>2049</v>
      </c>
      <c r="P793" s="56" t="s">
        <v>2050</v>
      </c>
      <c r="Q793" s="99" t="s">
        <v>2051</v>
      </c>
      <c r="R793" s="96">
        <f>193000+36670</f>
        <v>229670</v>
      </c>
      <c r="S793" s="85" t="s">
        <v>14</v>
      </c>
      <c r="T793" s="137" t="s">
        <v>2052</v>
      </c>
      <c r="U793" s="146"/>
      <c r="V793" s="139"/>
      <c r="W793" s="146"/>
    </row>
    <row r="794" spans="1:23" ht="63" x14ac:dyDescent="0.25">
      <c r="A794" s="94">
        <v>94</v>
      </c>
      <c r="B794" s="56" t="s">
        <v>1490</v>
      </c>
      <c r="C794" s="85" t="s">
        <v>2053</v>
      </c>
      <c r="D794" s="56" t="s">
        <v>1989</v>
      </c>
      <c r="E794" s="85" t="s">
        <v>1677</v>
      </c>
      <c r="F794" s="56">
        <v>1</v>
      </c>
      <c r="G794" s="56" t="s">
        <v>2054</v>
      </c>
      <c r="H794" s="97">
        <v>0</v>
      </c>
      <c r="I794" s="89" t="s">
        <v>2055</v>
      </c>
      <c r="J794" s="78"/>
      <c r="K794" s="78"/>
      <c r="L794" s="96" t="s">
        <v>1992</v>
      </c>
      <c r="M794" s="96" t="s">
        <v>685</v>
      </c>
      <c r="N794" s="96" t="s">
        <v>1994</v>
      </c>
      <c r="O794" s="89" t="s">
        <v>2056</v>
      </c>
      <c r="P794" s="56" t="s">
        <v>2057</v>
      </c>
      <c r="Q794" s="99" t="s">
        <v>2058</v>
      </c>
      <c r="R794" s="96" t="s">
        <v>2055</v>
      </c>
      <c r="S794" s="85" t="s">
        <v>14</v>
      </c>
      <c r="T794" s="137" t="s">
        <v>2059</v>
      </c>
      <c r="U794" s="146"/>
      <c r="V794" s="139"/>
      <c r="W794" s="146"/>
    </row>
    <row r="795" spans="1:23" ht="94.5" x14ac:dyDescent="0.25">
      <c r="A795" s="56">
        <v>95</v>
      </c>
      <c r="B795" s="56" t="s">
        <v>1490</v>
      </c>
      <c r="C795" s="85" t="s">
        <v>2060</v>
      </c>
      <c r="D795" s="56" t="s">
        <v>1989</v>
      </c>
      <c r="E795" s="85" t="s">
        <v>1677</v>
      </c>
      <c r="F795" s="56">
        <v>3</v>
      </c>
      <c r="G795" s="56" t="s">
        <v>2061</v>
      </c>
      <c r="H795" s="97">
        <v>0</v>
      </c>
      <c r="I795" s="89" t="s">
        <v>2062</v>
      </c>
      <c r="J795" s="78"/>
      <c r="K795" s="78"/>
      <c r="L795" s="96" t="s">
        <v>1992</v>
      </c>
      <c r="M795" s="96" t="s">
        <v>2002</v>
      </c>
      <c r="N795" s="96" t="s">
        <v>1994</v>
      </c>
      <c r="O795" s="89" t="s">
        <v>2063</v>
      </c>
      <c r="P795" s="56" t="s">
        <v>2064</v>
      </c>
      <c r="Q795" s="99" t="s">
        <v>2065</v>
      </c>
      <c r="R795" s="96">
        <v>11898.81</v>
      </c>
      <c r="S795" s="85" t="s">
        <v>14</v>
      </c>
      <c r="T795" s="137" t="s">
        <v>2066</v>
      </c>
      <c r="U795" s="146"/>
      <c r="V795" s="139"/>
      <c r="W795" s="146"/>
    </row>
    <row r="796" spans="1:23" ht="94.5" x14ac:dyDescent="0.25">
      <c r="A796" s="94">
        <v>96</v>
      </c>
      <c r="B796" s="56" t="s">
        <v>1490</v>
      </c>
      <c r="C796" s="85" t="s">
        <v>2067</v>
      </c>
      <c r="D796" s="56" t="s">
        <v>1989</v>
      </c>
      <c r="E796" s="85" t="s">
        <v>1677</v>
      </c>
      <c r="F796" s="56">
        <v>3</v>
      </c>
      <c r="G796" s="56" t="s">
        <v>2068</v>
      </c>
      <c r="H796" s="95" t="s">
        <v>2047</v>
      </c>
      <c r="I796" s="89" t="s">
        <v>2069</v>
      </c>
      <c r="J796" s="78"/>
      <c r="K796" s="78"/>
      <c r="L796" s="96" t="s">
        <v>1992</v>
      </c>
      <c r="M796" s="96" t="s">
        <v>2002</v>
      </c>
      <c r="N796" s="96" t="s">
        <v>1994</v>
      </c>
      <c r="O796" s="89" t="s">
        <v>2070</v>
      </c>
      <c r="P796" s="56" t="s">
        <v>2071</v>
      </c>
      <c r="Q796" s="99" t="s">
        <v>2072</v>
      </c>
      <c r="R796" s="96">
        <f>115000+21850</f>
        <v>136850</v>
      </c>
      <c r="S796" s="85" t="s">
        <v>14</v>
      </c>
      <c r="T796" s="137" t="s">
        <v>2073</v>
      </c>
      <c r="U796" s="146"/>
      <c r="V796" s="139"/>
      <c r="W796" s="146"/>
    </row>
    <row r="797" spans="1:23" ht="94.5" x14ac:dyDescent="0.25">
      <c r="A797" s="56">
        <v>97</v>
      </c>
      <c r="B797" s="56" t="s">
        <v>1490</v>
      </c>
      <c r="C797" s="85" t="s">
        <v>2074</v>
      </c>
      <c r="D797" s="56" t="s">
        <v>1989</v>
      </c>
      <c r="E797" s="85" t="s">
        <v>1677</v>
      </c>
      <c r="F797" s="56">
        <v>2</v>
      </c>
      <c r="G797" s="56" t="s">
        <v>2075</v>
      </c>
      <c r="H797" s="97">
        <v>0</v>
      </c>
      <c r="I797" s="89" t="s">
        <v>2076</v>
      </c>
      <c r="J797" s="78"/>
      <c r="K797" s="78"/>
      <c r="L797" s="96" t="s">
        <v>1992</v>
      </c>
      <c r="M797" s="96" t="s">
        <v>2002</v>
      </c>
      <c r="N797" s="96" t="s">
        <v>1994</v>
      </c>
      <c r="O797" s="89" t="s">
        <v>2077</v>
      </c>
      <c r="P797" s="56" t="s">
        <v>2078</v>
      </c>
      <c r="Q797" s="99" t="s">
        <v>2079</v>
      </c>
      <c r="R797" s="96">
        <v>6426</v>
      </c>
      <c r="S797" s="85" t="s">
        <v>14</v>
      </c>
      <c r="T797" s="137" t="s">
        <v>2080</v>
      </c>
      <c r="U797" s="146"/>
      <c r="V797" s="139"/>
      <c r="W797" s="146"/>
    </row>
    <row r="798" spans="1:23" ht="63" x14ac:dyDescent="0.25">
      <c r="A798" s="94">
        <v>98</v>
      </c>
      <c r="B798" s="56" t="s">
        <v>1490</v>
      </c>
      <c r="C798" s="85" t="s">
        <v>2081</v>
      </c>
      <c r="D798" s="56" t="s">
        <v>1989</v>
      </c>
      <c r="E798" s="85" t="s">
        <v>1677</v>
      </c>
      <c r="F798" s="56">
        <v>1</v>
      </c>
      <c r="G798" s="56" t="s">
        <v>2082</v>
      </c>
      <c r="H798" s="97">
        <v>0</v>
      </c>
      <c r="I798" s="89" t="s">
        <v>2083</v>
      </c>
      <c r="J798" s="78"/>
      <c r="K798" s="78"/>
      <c r="L798" s="96" t="s">
        <v>1992</v>
      </c>
      <c r="M798" s="96" t="s">
        <v>2002</v>
      </c>
      <c r="N798" s="96" t="s">
        <v>1994</v>
      </c>
      <c r="O798" s="89" t="s">
        <v>2084</v>
      </c>
      <c r="P798" s="56" t="s">
        <v>2085</v>
      </c>
      <c r="Q798" s="95" t="s">
        <v>2086</v>
      </c>
      <c r="R798" s="96" t="s">
        <v>2083</v>
      </c>
      <c r="S798" s="85" t="s">
        <v>14</v>
      </c>
      <c r="T798" s="137" t="s">
        <v>2087</v>
      </c>
      <c r="U798" s="146"/>
      <c r="V798" s="139"/>
      <c r="W798" s="146"/>
    </row>
    <row r="799" spans="1:23" ht="63" x14ac:dyDescent="0.25">
      <c r="A799" s="56">
        <v>99</v>
      </c>
      <c r="B799" s="56" t="s">
        <v>1490</v>
      </c>
      <c r="C799" s="85" t="s">
        <v>2088</v>
      </c>
      <c r="D799" s="56" t="s">
        <v>1989</v>
      </c>
      <c r="E799" s="85" t="s">
        <v>1677</v>
      </c>
      <c r="F799" s="56">
        <v>1</v>
      </c>
      <c r="G799" s="56" t="s">
        <v>2089</v>
      </c>
      <c r="H799" s="97">
        <v>0</v>
      </c>
      <c r="I799" s="89" t="s">
        <v>2090</v>
      </c>
      <c r="J799" s="78"/>
      <c r="K799" s="78"/>
      <c r="L799" s="96" t="s">
        <v>1992</v>
      </c>
      <c r="M799" s="96" t="s">
        <v>1993</v>
      </c>
      <c r="N799" s="96" t="s">
        <v>1994</v>
      </c>
      <c r="O799" s="89" t="s">
        <v>2091</v>
      </c>
      <c r="P799" s="95" t="s">
        <v>2092</v>
      </c>
      <c r="Q799" s="95" t="s">
        <v>2093</v>
      </c>
      <c r="R799" s="96" t="s">
        <v>2090</v>
      </c>
      <c r="S799" s="85" t="s">
        <v>14</v>
      </c>
      <c r="T799" s="137" t="s">
        <v>2094</v>
      </c>
      <c r="U799" s="146"/>
      <c r="V799" s="139"/>
      <c r="W799" s="146"/>
    </row>
    <row r="800" spans="1:23" ht="63" x14ac:dyDescent="0.25">
      <c r="A800" s="94">
        <v>100</v>
      </c>
      <c r="B800" s="56" t="s">
        <v>1490</v>
      </c>
      <c r="C800" s="85" t="s">
        <v>2095</v>
      </c>
      <c r="D800" s="56" t="s">
        <v>1989</v>
      </c>
      <c r="E800" s="85" t="s">
        <v>1677</v>
      </c>
      <c r="F800" s="56">
        <v>2</v>
      </c>
      <c r="G800" s="56" t="s">
        <v>2096</v>
      </c>
      <c r="H800" s="97">
        <v>0</v>
      </c>
      <c r="I800" s="89" t="s">
        <v>2097</v>
      </c>
      <c r="J800" s="78"/>
      <c r="K800" s="78"/>
      <c r="L800" s="96" t="s">
        <v>1992</v>
      </c>
      <c r="M800" s="96" t="s">
        <v>2098</v>
      </c>
      <c r="N800" s="96" t="s">
        <v>1994</v>
      </c>
      <c r="O800" s="89" t="s">
        <v>2099</v>
      </c>
      <c r="P800" s="56" t="s">
        <v>2100</v>
      </c>
      <c r="Q800" s="95" t="s">
        <v>2101</v>
      </c>
      <c r="R800" s="96" t="s">
        <v>2097</v>
      </c>
      <c r="S800" s="85" t="s">
        <v>14</v>
      </c>
      <c r="T800" s="137" t="s">
        <v>2102</v>
      </c>
      <c r="U800" s="146"/>
      <c r="V800" s="139"/>
      <c r="W800" s="146"/>
    </row>
    <row r="801" spans="1:23" ht="299.25" x14ac:dyDescent="0.25">
      <c r="A801" s="2">
        <v>101</v>
      </c>
      <c r="B801" s="2" t="s">
        <v>1465</v>
      </c>
      <c r="C801" s="7" t="s">
        <v>2103</v>
      </c>
      <c r="D801" s="2" t="s">
        <v>2104</v>
      </c>
      <c r="E801" s="3" t="s">
        <v>1940</v>
      </c>
      <c r="F801" s="2">
        <v>1</v>
      </c>
      <c r="G801" s="2" t="s">
        <v>1468</v>
      </c>
      <c r="H801" s="2">
        <v>0</v>
      </c>
      <c r="I801" s="13" t="s">
        <v>2105</v>
      </c>
      <c r="J801" s="13"/>
      <c r="K801" s="13"/>
      <c r="L801" s="2" t="s">
        <v>1472</v>
      </c>
      <c r="M801" s="13" t="s">
        <v>1942</v>
      </c>
      <c r="N801" s="3" t="s">
        <v>2106</v>
      </c>
      <c r="O801" s="3" t="s">
        <v>2107</v>
      </c>
      <c r="P801" s="3" t="s">
        <v>1475</v>
      </c>
      <c r="Q801" s="3" t="s">
        <v>1475</v>
      </c>
      <c r="R801" s="7" t="s">
        <v>2108</v>
      </c>
      <c r="S801" s="7" t="s">
        <v>1476</v>
      </c>
      <c r="T801" s="138"/>
      <c r="U801" s="139"/>
      <c r="V801" s="139"/>
      <c r="W801" s="139"/>
    </row>
    <row r="802" spans="1:23" ht="78.75" x14ac:dyDescent="0.25">
      <c r="A802" s="59">
        <v>102</v>
      </c>
      <c r="B802" s="2" t="s">
        <v>1946</v>
      </c>
      <c r="C802" s="7" t="s">
        <v>2109</v>
      </c>
      <c r="D802" s="2" t="s">
        <v>2110</v>
      </c>
      <c r="E802" s="7" t="s">
        <v>1480</v>
      </c>
      <c r="F802" s="7">
        <v>1</v>
      </c>
      <c r="G802" s="2" t="s">
        <v>2111</v>
      </c>
      <c r="H802" s="2">
        <v>0</v>
      </c>
      <c r="I802" s="7" t="s">
        <v>2112</v>
      </c>
      <c r="J802" s="7"/>
      <c r="K802" s="7"/>
      <c r="L802" s="2" t="s">
        <v>1472</v>
      </c>
      <c r="M802" s="7" t="s">
        <v>2113</v>
      </c>
      <c r="N802" s="7" t="s">
        <v>2114</v>
      </c>
      <c r="O802" s="3" t="s">
        <v>1475</v>
      </c>
      <c r="P802" s="3" t="s">
        <v>1475</v>
      </c>
      <c r="Q802" s="3" t="s">
        <v>1475</v>
      </c>
      <c r="R802" s="7" t="s">
        <v>2112</v>
      </c>
      <c r="S802" s="2" t="s">
        <v>2115</v>
      </c>
      <c r="T802" s="138"/>
      <c r="U802" s="139"/>
      <c r="V802" s="139"/>
      <c r="W802" s="139"/>
    </row>
    <row r="803" spans="1:23" ht="63" x14ac:dyDescent="0.25">
      <c r="A803" s="2">
        <v>103</v>
      </c>
      <c r="B803" s="2" t="s">
        <v>2116</v>
      </c>
      <c r="C803" s="7" t="s">
        <v>2117</v>
      </c>
      <c r="D803" s="2" t="s">
        <v>2118</v>
      </c>
      <c r="E803" s="7" t="s">
        <v>1480</v>
      </c>
      <c r="F803" s="7">
        <v>1</v>
      </c>
      <c r="G803" s="2" t="s">
        <v>1972</v>
      </c>
      <c r="H803" s="2">
        <v>0</v>
      </c>
      <c r="I803" s="7" t="s">
        <v>1976</v>
      </c>
      <c r="J803" s="7"/>
      <c r="K803" s="7"/>
      <c r="L803" s="2" t="s">
        <v>1472</v>
      </c>
      <c r="M803" s="7" t="s">
        <v>2119</v>
      </c>
      <c r="N803" s="7" t="s">
        <v>1975</v>
      </c>
      <c r="O803" s="3" t="s">
        <v>1475</v>
      </c>
      <c r="P803" s="3" t="s">
        <v>1976</v>
      </c>
      <c r="Q803" s="3" t="s">
        <v>2120</v>
      </c>
      <c r="R803" s="7" t="s">
        <v>1976</v>
      </c>
      <c r="S803" s="7" t="s">
        <v>14</v>
      </c>
      <c r="T803" s="138"/>
      <c r="U803" s="139"/>
      <c r="V803" s="139"/>
      <c r="W803" s="139"/>
    </row>
    <row r="804" spans="1:23" ht="267.75" x14ac:dyDescent="0.25">
      <c r="A804" s="59">
        <v>104</v>
      </c>
      <c r="B804" s="2" t="s">
        <v>1946</v>
      </c>
      <c r="C804" s="7" t="s">
        <v>2121</v>
      </c>
      <c r="D804" s="2" t="s">
        <v>2122</v>
      </c>
      <c r="E804" s="7" t="s">
        <v>1480</v>
      </c>
      <c r="F804" s="7">
        <v>6</v>
      </c>
      <c r="G804" s="2" t="s">
        <v>1958</v>
      </c>
      <c r="H804" s="2">
        <v>0</v>
      </c>
      <c r="I804" s="7" t="s">
        <v>2123</v>
      </c>
      <c r="J804" s="7"/>
      <c r="K804" s="7"/>
      <c r="L804" s="2" t="s">
        <v>1472</v>
      </c>
      <c r="M804" s="7" t="s">
        <v>2124</v>
      </c>
      <c r="N804" s="2" t="s">
        <v>2125</v>
      </c>
      <c r="O804" s="3" t="s">
        <v>2126</v>
      </c>
      <c r="P804" s="3" t="s">
        <v>2127</v>
      </c>
      <c r="Q804" s="3" t="s">
        <v>2128</v>
      </c>
      <c r="R804" s="13">
        <v>31089</v>
      </c>
      <c r="S804" s="7" t="s">
        <v>1476</v>
      </c>
      <c r="T804" s="138" t="s">
        <v>2129</v>
      </c>
      <c r="U804" s="139"/>
      <c r="V804" s="139"/>
      <c r="W804" s="139"/>
    </row>
    <row r="805" spans="1:23" ht="220.5" x14ac:dyDescent="0.25">
      <c r="A805" s="2">
        <v>105</v>
      </c>
      <c r="B805" s="2" t="s">
        <v>1946</v>
      </c>
      <c r="C805" s="7" t="s">
        <v>2130</v>
      </c>
      <c r="D805" s="2" t="s">
        <v>2131</v>
      </c>
      <c r="E805" s="7" t="s">
        <v>1480</v>
      </c>
      <c r="F805" s="7">
        <v>18</v>
      </c>
      <c r="G805" s="2" t="s">
        <v>1545</v>
      </c>
      <c r="H805" s="2">
        <v>0</v>
      </c>
      <c r="I805" s="7" t="s">
        <v>2132</v>
      </c>
      <c r="J805" s="7"/>
      <c r="K805" s="7"/>
      <c r="L805" s="2" t="s">
        <v>1472</v>
      </c>
      <c r="M805" s="7" t="s">
        <v>2133</v>
      </c>
      <c r="N805" s="2" t="s">
        <v>2134</v>
      </c>
      <c r="O805" s="3" t="s">
        <v>2135</v>
      </c>
      <c r="P805" s="3" t="s">
        <v>2136</v>
      </c>
      <c r="Q805" s="3" t="s">
        <v>2137</v>
      </c>
      <c r="R805" s="13">
        <v>31045.599999999999</v>
      </c>
      <c r="S805" s="7" t="s">
        <v>1476</v>
      </c>
      <c r="T805" s="138" t="s">
        <v>2138</v>
      </c>
      <c r="U805" s="139"/>
      <c r="V805" s="139"/>
      <c r="W805" s="139"/>
    </row>
    <row r="806" spans="1:23" ht="63" x14ac:dyDescent="0.25">
      <c r="A806" s="59">
        <v>106</v>
      </c>
      <c r="B806" s="2" t="s">
        <v>1490</v>
      </c>
      <c r="C806" s="7" t="s">
        <v>2139</v>
      </c>
      <c r="D806" s="2" t="s">
        <v>2140</v>
      </c>
      <c r="E806" s="7" t="s">
        <v>1677</v>
      </c>
      <c r="F806" s="7">
        <v>1</v>
      </c>
      <c r="G806" s="2" t="s">
        <v>2075</v>
      </c>
      <c r="H806" s="7">
        <v>0</v>
      </c>
      <c r="I806" s="13" t="s">
        <v>2141</v>
      </c>
      <c r="J806" s="13"/>
      <c r="K806" s="13"/>
      <c r="L806" s="2" t="s">
        <v>1846</v>
      </c>
      <c r="M806" s="26">
        <v>45502</v>
      </c>
      <c r="N806" s="3" t="s">
        <v>2142</v>
      </c>
      <c r="O806" s="3" t="s">
        <v>1475</v>
      </c>
      <c r="P806" s="13" t="s">
        <v>2141</v>
      </c>
      <c r="Q806" s="3" t="s">
        <v>2143</v>
      </c>
      <c r="R806" s="13" t="s">
        <v>2141</v>
      </c>
      <c r="S806" s="7" t="s">
        <v>1499</v>
      </c>
      <c r="T806" s="138" t="s">
        <v>2144</v>
      </c>
      <c r="U806" s="139"/>
      <c r="V806" s="139"/>
      <c r="W806" s="139"/>
    </row>
    <row r="807" spans="1:23" ht="63" x14ac:dyDescent="0.25">
      <c r="A807" s="2">
        <v>107</v>
      </c>
      <c r="B807" s="2" t="s">
        <v>1490</v>
      </c>
      <c r="C807" s="7" t="s">
        <v>2145</v>
      </c>
      <c r="D807" s="2" t="s">
        <v>2146</v>
      </c>
      <c r="E807" s="7" t="s">
        <v>1677</v>
      </c>
      <c r="F807" s="7">
        <v>1</v>
      </c>
      <c r="G807" s="2" t="s">
        <v>2147</v>
      </c>
      <c r="H807" s="100">
        <v>0</v>
      </c>
      <c r="I807" s="13" t="s">
        <v>2148</v>
      </c>
      <c r="J807" s="13"/>
      <c r="K807" s="13"/>
      <c r="L807" s="2" t="s">
        <v>1846</v>
      </c>
      <c r="M807" s="26">
        <v>45502</v>
      </c>
      <c r="N807" s="3" t="s">
        <v>2149</v>
      </c>
      <c r="O807" s="3" t="s">
        <v>1475</v>
      </c>
      <c r="P807" s="14" t="s">
        <v>2150</v>
      </c>
      <c r="Q807" s="3" t="s">
        <v>2151</v>
      </c>
      <c r="R807" s="13" t="s">
        <v>2148</v>
      </c>
      <c r="S807" s="7" t="s">
        <v>1499</v>
      </c>
      <c r="T807" s="138" t="s">
        <v>2152</v>
      </c>
      <c r="U807" s="139"/>
      <c r="V807" s="139"/>
      <c r="W807" s="139"/>
    </row>
    <row r="808" spans="1:23" ht="78.75" x14ac:dyDescent="0.25">
      <c r="A808" s="59">
        <v>108</v>
      </c>
      <c r="B808" s="2" t="s">
        <v>1490</v>
      </c>
      <c r="C808" s="7" t="s">
        <v>2153</v>
      </c>
      <c r="D808" s="2" t="s">
        <v>2154</v>
      </c>
      <c r="E808" s="7" t="s">
        <v>1677</v>
      </c>
      <c r="F808" s="7">
        <v>1</v>
      </c>
      <c r="G808" s="2" t="s">
        <v>2155</v>
      </c>
      <c r="H808" s="101" t="s">
        <v>2156</v>
      </c>
      <c r="I808" s="13" t="s">
        <v>2157</v>
      </c>
      <c r="J808" s="13"/>
      <c r="K808" s="13"/>
      <c r="L808" s="2" t="s">
        <v>1846</v>
      </c>
      <c r="M808" s="26">
        <v>45511</v>
      </c>
      <c r="N808" s="3" t="s">
        <v>2149</v>
      </c>
      <c r="O808" s="3" t="s">
        <v>1475</v>
      </c>
      <c r="P808" s="13" t="s">
        <v>2157</v>
      </c>
      <c r="Q808" s="3" t="s">
        <v>2158</v>
      </c>
      <c r="R808" s="13" t="s">
        <v>2157</v>
      </c>
      <c r="S808" s="7" t="s">
        <v>1499</v>
      </c>
      <c r="T808" s="138" t="s">
        <v>2159</v>
      </c>
      <c r="U808" s="139"/>
      <c r="V808" s="139"/>
      <c r="W808" s="139"/>
    </row>
    <row r="809" spans="1:23" ht="63" x14ac:dyDescent="0.25">
      <c r="A809" s="2">
        <v>109</v>
      </c>
      <c r="B809" s="2" t="s">
        <v>1490</v>
      </c>
      <c r="C809" s="7" t="s">
        <v>2160</v>
      </c>
      <c r="D809" s="2" t="s">
        <v>2161</v>
      </c>
      <c r="E809" s="7" t="s">
        <v>1677</v>
      </c>
      <c r="F809" s="7">
        <v>1</v>
      </c>
      <c r="G809" s="2" t="s">
        <v>2162</v>
      </c>
      <c r="H809" s="100">
        <v>0</v>
      </c>
      <c r="I809" s="13" t="s">
        <v>2163</v>
      </c>
      <c r="J809" s="13"/>
      <c r="K809" s="13"/>
      <c r="L809" s="2" t="s">
        <v>1846</v>
      </c>
      <c r="M809" s="26">
        <v>45502</v>
      </c>
      <c r="N809" s="3" t="s">
        <v>2142</v>
      </c>
      <c r="O809" s="3" t="s">
        <v>1475</v>
      </c>
      <c r="P809" s="14" t="s">
        <v>2164</v>
      </c>
      <c r="Q809" s="3" t="s">
        <v>2165</v>
      </c>
      <c r="R809" s="13" t="s">
        <v>2163</v>
      </c>
      <c r="S809" s="7" t="s">
        <v>1499</v>
      </c>
      <c r="T809" s="138" t="s">
        <v>2166</v>
      </c>
      <c r="U809" s="139"/>
      <c r="V809" s="139"/>
      <c r="W809" s="139"/>
    </row>
    <row r="810" spans="1:23" ht="94.5" x14ac:dyDescent="0.25">
      <c r="A810" s="59">
        <v>110</v>
      </c>
      <c r="B810" s="2" t="s">
        <v>1490</v>
      </c>
      <c r="C810" s="7" t="s">
        <v>2167</v>
      </c>
      <c r="D810" s="2" t="s">
        <v>2168</v>
      </c>
      <c r="E810" s="7" t="s">
        <v>1677</v>
      </c>
      <c r="F810" s="7">
        <v>1</v>
      </c>
      <c r="G810" s="2" t="s">
        <v>2169</v>
      </c>
      <c r="H810" s="100">
        <v>0</v>
      </c>
      <c r="I810" s="13" t="s">
        <v>2170</v>
      </c>
      <c r="J810" s="13"/>
      <c r="K810" s="13"/>
      <c r="L810" s="2" t="s">
        <v>1846</v>
      </c>
      <c r="M810" s="26" t="s">
        <v>2171</v>
      </c>
      <c r="N810" s="26">
        <v>45915</v>
      </c>
      <c r="O810" s="3" t="s">
        <v>1475</v>
      </c>
      <c r="P810" s="13" t="s">
        <v>2170</v>
      </c>
      <c r="Q810" s="3" t="s">
        <v>2172</v>
      </c>
      <c r="R810" s="13" t="s">
        <v>2170</v>
      </c>
      <c r="S810" s="7" t="s">
        <v>1499</v>
      </c>
      <c r="T810" s="138" t="s">
        <v>2173</v>
      </c>
      <c r="U810" s="138"/>
      <c r="V810" s="138"/>
      <c r="W810" s="138"/>
    </row>
    <row r="811" spans="1:23" ht="110.25" x14ac:dyDescent="0.25">
      <c r="A811" s="2">
        <v>111</v>
      </c>
      <c r="B811" s="2" t="s">
        <v>1490</v>
      </c>
      <c r="C811" s="7" t="s">
        <v>2174</v>
      </c>
      <c r="D811" s="2" t="s">
        <v>2175</v>
      </c>
      <c r="E811" s="7" t="s">
        <v>1677</v>
      </c>
      <c r="F811" s="7">
        <v>1</v>
      </c>
      <c r="G811" s="2" t="s">
        <v>1883</v>
      </c>
      <c r="H811" s="100">
        <v>0</v>
      </c>
      <c r="I811" s="13" t="s">
        <v>2176</v>
      </c>
      <c r="J811" s="13"/>
      <c r="K811" s="13"/>
      <c r="L811" s="2" t="s">
        <v>1846</v>
      </c>
      <c r="M811" s="26">
        <v>45897</v>
      </c>
      <c r="N811" s="3">
        <v>46018</v>
      </c>
      <c r="O811" s="3" t="s">
        <v>1475</v>
      </c>
      <c r="P811" s="3" t="s">
        <v>1475</v>
      </c>
      <c r="Q811" s="3" t="s">
        <v>1475</v>
      </c>
      <c r="R811" s="13" t="s">
        <v>2176</v>
      </c>
      <c r="S811" s="7" t="s">
        <v>1499</v>
      </c>
      <c r="T811" s="150" t="s">
        <v>2177</v>
      </c>
      <c r="U811" s="151"/>
      <c r="V811" s="151"/>
      <c r="W811" s="152"/>
    </row>
    <row r="812" spans="1:23" ht="78.75" x14ac:dyDescent="0.25">
      <c r="A812" s="59">
        <v>112</v>
      </c>
      <c r="B812" s="2" t="s">
        <v>1490</v>
      </c>
      <c r="C812" s="7" t="s">
        <v>2178</v>
      </c>
      <c r="D812" s="2" t="s">
        <v>2179</v>
      </c>
      <c r="E812" s="7" t="s">
        <v>1677</v>
      </c>
      <c r="F812" s="7">
        <v>1</v>
      </c>
      <c r="G812" s="2" t="s">
        <v>2180</v>
      </c>
      <c r="H812" s="101" t="s">
        <v>2181</v>
      </c>
      <c r="I812" s="13" t="s">
        <v>2182</v>
      </c>
      <c r="J812" s="13"/>
      <c r="K812" s="13"/>
      <c r="L812" s="2" t="s">
        <v>1846</v>
      </c>
      <c r="M812" s="26">
        <v>45897</v>
      </c>
      <c r="N812" s="3">
        <v>46018</v>
      </c>
      <c r="O812" s="3" t="s">
        <v>1475</v>
      </c>
      <c r="P812" s="3" t="s">
        <v>1475</v>
      </c>
      <c r="Q812" s="3" t="s">
        <v>1475</v>
      </c>
      <c r="R812" s="13" t="s">
        <v>2182</v>
      </c>
      <c r="S812" s="7" t="s">
        <v>1499</v>
      </c>
      <c r="T812" s="150" t="s">
        <v>2183</v>
      </c>
      <c r="U812" s="151"/>
      <c r="V812" s="151"/>
      <c r="W812" s="152"/>
    </row>
    <row r="813" spans="1:23" ht="63" x14ac:dyDescent="0.25">
      <c r="A813" s="2">
        <v>113</v>
      </c>
      <c r="B813" s="2" t="s">
        <v>1490</v>
      </c>
      <c r="C813" s="7" t="s">
        <v>2184</v>
      </c>
      <c r="D813" s="2" t="s">
        <v>2185</v>
      </c>
      <c r="E813" s="7" t="s">
        <v>1677</v>
      </c>
      <c r="F813" s="7">
        <v>1</v>
      </c>
      <c r="G813" s="2" t="s">
        <v>1587</v>
      </c>
      <c r="H813" s="100">
        <v>0</v>
      </c>
      <c r="I813" s="13" t="s">
        <v>2186</v>
      </c>
      <c r="J813" s="13"/>
      <c r="K813" s="13"/>
      <c r="L813" s="2" t="s">
        <v>1846</v>
      </c>
      <c r="M813" s="26">
        <v>45897</v>
      </c>
      <c r="N813" s="3">
        <v>46018</v>
      </c>
      <c r="O813" s="3" t="s">
        <v>1475</v>
      </c>
      <c r="P813" s="3" t="s">
        <v>1475</v>
      </c>
      <c r="Q813" s="3" t="s">
        <v>1475</v>
      </c>
      <c r="R813" s="13" t="s">
        <v>2186</v>
      </c>
      <c r="S813" s="7" t="s">
        <v>1499</v>
      </c>
      <c r="T813" s="150" t="s">
        <v>2187</v>
      </c>
      <c r="U813" s="151"/>
      <c r="V813" s="151"/>
      <c r="W813" s="152"/>
    </row>
    <row r="814" spans="1:23" ht="63" x14ac:dyDescent="0.25">
      <c r="A814" s="59">
        <v>114</v>
      </c>
      <c r="B814" s="2" t="s">
        <v>1490</v>
      </c>
      <c r="C814" s="7" t="s">
        <v>2188</v>
      </c>
      <c r="D814" s="2" t="s">
        <v>2189</v>
      </c>
      <c r="E814" s="7" t="s">
        <v>1677</v>
      </c>
      <c r="F814" s="7">
        <v>1</v>
      </c>
      <c r="G814" s="2" t="s">
        <v>2162</v>
      </c>
      <c r="H814" s="100">
        <v>0</v>
      </c>
      <c r="I814" s="13" t="s">
        <v>2190</v>
      </c>
      <c r="J814" s="13"/>
      <c r="K814" s="13"/>
      <c r="L814" s="2" t="s">
        <v>1846</v>
      </c>
      <c r="M814" s="26">
        <v>45897</v>
      </c>
      <c r="N814" s="3">
        <v>46018</v>
      </c>
      <c r="O814" s="3" t="s">
        <v>1475</v>
      </c>
      <c r="P814" s="3" t="s">
        <v>1475</v>
      </c>
      <c r="Q814" s="3" t="s">
        <v>1475</v>
      </c>
      <c r="R814" s="13" t="s">
        <v>2190</v>
      </c>
      <c r="S814" s="7" t="s">
        <v>1499</v>
      </c>
      <c r="T814" s="150" t="s">
        <v>2191</v>
      </c>
      <c r="U814" s="151"/>
      <c r="V814" s="151"/>
      <c r="W814" s="152"/>
    </row>
    <row r="815" spans="1:23" ht="63" x14ac:dyDescent="0.25">
      <c r="A815" s="2">
        <v>115</v>
      </c>
      <c r="B815" s="2" t="s">
        <v>1490</v>
      </c>
      <c r="C815" s="7" t="s">
        <v>2192</v>
      </c>
      <c r="D815" s="2" t="s">
        <v>2193</v>
      </c>
      <c r="E815" s="7" t="s">
        <v>1677</v>
      </c>
      <c r="F815" s="7">
        <v>2</v>
      </c>
      <c r="G815" s="2" t="s">
        <v>1883</v>
      </c>
      <c r="H815" s="100">
        <v>0</v>
      </c>
      <c r="I815" s="13" t="s">
        <v>2194</v>
      </c>
      <c r="J815" s="13"/>
      <c r="K815" s="13"/>
      <c r="L815" s="2" t="s">
        <v>1846</v>
      </c>
      <c r="M815" s="26">
        <v>45911</v>
      </c>
      <c r="N815" s="3">
        <v>46001</v>
      </c>
      <c r="O815" s="3" t="s">
        <v>1475</v>
      </c>
      <c r="P815" s="3" t="s">
        <v>1475</v>
      </c>
      <c r="Q815" s="3" t="s">
        <v>1475</v>
      </c>
      <c r="R815" s="13" t="s">
        <v>2194</v>
      </c>
      <c r="S815" s="7" t="s">
        <v>1499</v>
      </c>
      <c r="T815" s="150" t="s">
        <v>2195</v>
      </c>
      <c r="U815" s="151"/>
      <c r="V815" s="151"/>
      <c r="W815" s="152"/>
    </row>
    <row r="816" spans="1:23" ht="267.75" x14ac:dyDescent="0.25">
      <c r="A816" s="59">
        <v>116</v>
      </c>
      <c r="B816" s="2" t="s">
        <v>1465</v>
      </c>
      <c r="C816" s="2" t="s">
        <v>2196</v>
      </c>
      <c r="D816" s="2" t="s">
        <v>2197</v>
      </c>
      <c r="E816" s="3" t="s">
        <v>1940</v>
      </c>
      <c r="F816" s="2">
        <v>1</v>
      </c>
      <c r="G816" s="2" t="s">
        <v>1468</v>
      </c>
      <c r="H816" s="2">
        <v>0</v>
      </c>
      <c r="I816" s="13" t="s">
        <v>2198</v>
      </c>
      <c r="J816" s="13"/>
      <c r="K816" s="13"/>
      <c r="L816" s="2" t="s">
        <v>1472</v>
      </c>
      <c r="M816" s="13" t="s">
        <v>2199</v>
      </c>
      <c r="N816" s="76" t="s">
        <v>2200</v>
      </c>
      <c r="O816" s="3" t="s">
        <v>1475</v>
      </c>
      <c r="P816" s="3" t="s">
        <v>1475</v>
      </c>
      <c r="Q816" s="3" t="s">
        <v>1475</v>
      </c>
      <c r="R816" s="13" t="s">
        <v>2198</v>
      </c>
      <c r="S816" s="7" t="s">
        <v>1476</v>
      </c>
      <c r="T816" s="138" t="s">
        <v>1475</v>
      </c>
      <c r="U816" s="139"/>
      <c r="V816" s="139"/>
      <c r="W816" s="139"/>
    </row>
    <row r="817" spans="1:23" ht="78.75" x14ac:dyDescent="0.25">
      <c r="A817" s="2">
        <v>117</v>
      </c>
      <c r="B817" s="2" t="s">
        <v>1651</v>
      </c>
      <c r="C817" s="7" t="s">
        <v>2201</v>
      </c>
      <c r="D817" s="2" t="s">
        <v>2202</v>
      </c>
      <c r="E817" s="7" t="s">
        <v>1480</v>
      </c>
      <c r="F817" s="7">
        <v>1</v>
      </c>
      <c r="G817" s="2" t="s">
        <v>2111</v>
      </c>
      <c r="H817" s="2">
        <v>0</v>
      </c>
      <c r="I817" s="7" t="s">
        <v>2112</v>
      </c>
      <c r="J817" s="7"/>
      <c r="K817" s="7"/>
      <c r="L817" s="1" t="s">
        <v>2203</v>
      </c>
      <c r="M817" s="7" t="s">
        <v>2113</v>
      </c>
      <c r="N817" s="7" t="s">
        <v>1953</v>
      </c>
      <c r="O817" s="3" t="s">
        <v>1475</v>
      </c>
      <c r="P817" s="3" t="s">
        <v>1475</v>
      </c>
      <c r="Q817" s="3" t="s">
        <v>1475</v>
      </c>
      <c r="R817" s="7" t="s">
        <v>2112</v>
      </c>
      <c r="S817" s="2" t="s">
        <v>2204</v>
      </c>
      <c r="T817" s="138" t="s">
        <v>1475</v>
      </c>
      <c r="U817" s="139"/>
      <c r="V817" s="139"/>
      <c r="W817" s="139"/>
    </row>
    <row r="818" spans="1:23" ht="47.25" x14ac:dyDescent="0.25">
      <c r="A818" s="59">
        <v>118</v>
      </c>
      <c r="B818" s="2" t="s">
        <v>2205</v>
      </c>
      <c r="C818" s="7" t="s">
        <v>2206</v>
      </c>
      <c r="D818" s="2" t="s">
        <v>2207</v>
      </c>
      <c r="E818" s="7" t="s">
        <v>1480</v>
      </c>
      <c r="F818" s="2">
        <v>1</v>
      </c>
      <c r="G818" s="2" t="s">
        <v>1972</v>
      </c>
      <c r="H818" s="2">
        <v>0</v>
      </c>
      <c r="I818" s="78" t="s">
        <v>1976</v>
      </c>
      <c r="J818" s="78"/>
      <c r="K818" s="78"/>
      <c r="L818" s="1" t="s">
        <v>2203</v>
      </c>
      <c r="M818" s="13" t="s">
        <v>2119</v>
      </c>
      <c r="N818" s="13" t="s">
        <v>1975</v>
      </c>
      <c r="O818" s="3" t="s">
        <v>1475</v>
      </c>
      <c r="P818" s="3" t="s">
        <v>2208</v>
      </c>
      <c r="Q818" s="3" t="s">
        <v>2209</v>
      </c>
      <c r="R818" s="3" t="s">
        <v>2208</v>
      </c>
      <c r="S818" s="7" t="s">
        <v>1499</v>
      </c>
      <c r="T818" s="138" t="s">
        <v>2210</v>
      </c>
      <c r="U818" s="139"/>
      <c r="V818" s="139"/>
      <c r="W818" s="139"/>
    </row>
    <row r="819" spans="1:23" ht="189" x14ac:dyDescent="0.25">
      <c r="A819" s="2">
        <v>119</v>
      </c>
      <c r="B819" s="2" t="s">
        <v>1651</v>
      </c>
      <c r="C819" s="7" t="s">
        <v>2211</v>
      </c>
      <c r="D819" s="2" t="s">
        <v>2212</v>
      </c>
      <c r="E819" s="7" t="s">
        <v>1480</v>
      </c>
      <c r="F819" s="2">
        <v>7</v>
      </c>
      <c r="G819" s="2" t="s">
        <v>2213</v>
      </c>
      <c r="H819" s="2">
        <v>0</v>
      </c>
      <c r="I819" s="1" t="s">
        <v>2214</v>
      </c>
      <c r="J819" s="1"/>
      <c r="K819" s="1"/>
      <c r="L819" s="1" t="s">
        <v>2215</v>
      </c>
      <c r="M819" s="13" t="s">
        <v>2124</v>
      </c>
      <c r="N819" s="1" t="s">
        <v>2216</v>
      </c>
      <c r="O819" s="1" t="s">
        <v>2217</v>
      </c>
      <c r="P819" s="14" t="s">
        <v>2218</v>
      </c>
      <c r="Q819" s="3" t="s">
        <v>2219</v>
      </c>
      <c r="R819" s="13">
        <v>21835.200000000001</v>
      </c>
      <c r="S819" s="7" t="s">
        <v>1476</v>
      </c>
      <c r="T819" s="138" t="s">
        <v>2220</v>
      </c>
      <c r="U819" s="139"/>
      <c r="V819" s="139"/>
      <c r="W819" s="139"/>
    </row>
    <row r="820" spans="1:23" ht="94.5" x14ac:dyDescent="0.25">
      <c r="A820" s="59">
        <v>120</v>
      </c>
      <c r="B820" s="2" t="s">
        <v>1651</v>
      </c>
      <c r="C820" s="7" t="s">
        <v>2221</v>
      </c>
      <c r="D820" s="2" t="s">
        <v>2212</v>
      </c>
      <c r="E820" s="7" t="s">
        <v>1480</v>
      </c>
      <c r="F820" s="2">
        <v>6</v>
      </c>
      <c r="G820" s="2" t="s">
        <v>1556</v>
      </c>
      <c r="H820" s="2">
        <v>0</v>
      </c>
      <c r="I820" s="1" t="s">
        <v>2222</v>
      </c>
      <c r="J820" s="1"/>
      <c r="K820" s="1"/>
      <c r="L820" s="1" t="s">
        <v>1485</v>
      </c>
      <c r="M820" s="13" t="s">
        <v>2223</v>
      </c>
      <c r="N820" s="13" t="s">
        <v>2224</v>
      </c>
      <c r="O820" s="3" t="s">
        <v>1475</v>
      </c>
      <c r="P820" s="3" t="s">
        <v>1475</v>
      </c>
      <c r="Q820" s="3" t="s">
        <v>1475</v>
      </c>
      <c r="R820" s="1" t="s">
        <v>2222</v>
      </c>
      <c r="S820" s="2" t="s">
        <v>1962</v>
      </c>
      <c r="T820" s="138" t="s">
        <v>1475</v>
      </c>
      <c r="U820" s="139"/>
      <c r="V820" s="139"/>
      <c r="W820" s="139"/>
    </row>
    <row r="821" spans="1:23" ht="204.75" x14ac:dyDescent="0.25">
      <c r="A821" s="2">
        <v>121</v>
      </c>
      <c r="B821" s="2" t="s">
        <v>1651</v>
      </c>
      <c r="C821" s="7" t="s">
        <v>2225</v>
      </c>
      <c r="D821" s="2" t="s">
        <v>2226</v>
      </c>
      <c r="E821" s="7" t="s">
        <v>1480</v>
      </c>
      <c r="F821" s="2">
        <v>19</v>
      </c>
      <c r="G821" s="2" t="s">
        <v>1545</v>
      </c>
      <c r="H821" s="2">
        <v>0</v>
      </c>
      <c r="I821" s="2" t="s">
        <v>2227</v>
      </c>
      <c r="J821" s="2"/>
      <c r="K821" s="2"/>
      <c r="L821" s="1" t="s">
        <v>1485</v>
      </c>
      <c r="M821" s="3" t="s">
        <v>2228</v>
      </c>
      <c r="N821" s="95" t="s">
        <v>2216</v>
      </c>
      <c r="O821" s="76" t="s">
        <v>2229</v>
      </c>
      <c r="P821" s="102" t="s">
        <v>2230</v>
      </c>
      <c r="Q821" s="76" t="s">
        <v>2231</v>
      </c>
      <c r="R821" s="1">
        <v>31448.62</v>
      </c>
      <c r="S821" s="7" t="s">
        <v>1476</v>
      </c>
      <c r="T821" s="138" t="s">
        <v>2232</v>
      </c>
      <c r="U821" s="139"/>
      <c r="V821" s="139"/>
      <c r="W821" s="139"/>
    </row>
    <row r="822" spans="1:23" ht="126" x14ac:dyDescent="0.25">
      <c r="A822" s="59">
        <v>122</v>
      </c>
      <c r="B822" s="2" t="s">
        <v>1490</v>
      </c>
      <c r="C822" s="7" t="s">
        <v>2233</v>
      </c>
      <c r="D822" s="2" t="s">
        <v>2234</v>
      </c>
      <c r="E822" s="2" t="s">
        <v>1677</v>
      </c>
      <c r="F822" s="2">
        <v>1</v>
      </c>
      <c r="G822" s="2" t="s">
        <v>2235</v>
      </c>
      <c r="H822" s="7">
        <v>0</v>
      </c>
      <c r="I822" s="78">
        <v>33915</v>
      </c>
      <c r="J822" s="78"/>
      <c r="K822" s="78"/>
      <c r="L822" s="1" t="s">
        <v>1485</v>
      </c>
      <c r="M822" s="13" t="s">
        <v>2236</v>
      </c>
      <c r="N822" s="1" t="s">
        <v>2237</v>
      </c>
      <c r="O822" s="3" t="s">
        <v>1475</v>
      </c>
      <c r="P822" s="78">
        <v>33915</v>
      </c>
      <c r="Q822" s="3" t="s">
        <v>2238</v>
      </c>
      <c r="R822" s="78">
        <v>33915</v>
      </c>
      <c r="S822" s="7" t="s">
        <v>14</v>
      </c>
      <c r="T822" s="138" t="s">
        <v>2239</v>
      </c>
      <c r="U822" s="139"/>
      <c r="V822" s="139"/>
      <c r="W822" s="139"/>
    </row>
    <row r="823" spans="1:23" ht="110.25" x14ac:dyDescent="0.25">
      <c r="A823" s="2">
        <v>123</v>
      </c>
      <c r="B823" s="2" t="s">
        <v>1490</v>
      </c>
      <c r="C823" s="7" t="s">
        <v>2240</v>
      </c>
      <c r="D823" s="2" t="s">
        <v>2241</v>
      </c>
      <c r="E823" s="2" t="s">
        <v>1677</v>
      </c>
      <c r="F823" s="2">
        <v>1</v>
      </c>
      <c r="G823" s="2" t="s">
        <v>2242</v>
      </c>
      <c r="H823" s="7">
        <v>0</v>
      </c>
      <c r="I823" s="78">
        <v>13150.58</v>
      </c>
      <c r="J823" s="78"/>
      <c r="K823" s="78"/>
      <c r="L823" s="1" t="s">
        <v>1485</v>
      </c>
      <c r="M823" s="13" t="s">
        <v>2236</v>
      </c>
      <c r="N823" s="1" t="s">
        <v>2243</v>
      </c>
      <c r="O823" s="3" t="s">
        <v>1475</v>
      </c>
      <c r="P823" s="3" t="s">
        <v>1475</v>
      </c>
      <c r="Q823" s="3" t="s">
        <v>1475</v>
      </c>
      <c r="R823" s="78">
        <v>13150.58</v>
      </c>
      <c r="S823" s="7" t="s">
        <v>14</v>
      </c>
      <c r="T823" s="138" t="s">
        <v>2244</v>
      </c>
      <c r="U823" s="139"/>
      <c r="V823" s="139"/>
      <c r="W823" s="139"/>
    </row>
    <row r="824" spans="1:23" ht="110.25" x14ac:dyDescent="0.25">
      <c r="A824" s="59">
        <v>124</v>
      </c>
      <c r="B824" s="2" t="s">
        <v>1490</v>
      </c>
      <c r="C824" s="7" t="s">
        <v>2245</v>
      </c>
      <c r="D824" s="2" t="s">
        <v>2246</v>
      </c>
      <c r="E824" s="2" t="s">
        <v>1677</v>
      </c>
      <c r="F824" s="2" t="s">
        <v>2247</v>
      </c>
      <c r="G824" s="2" t="s">
        <v>2248</v>
      </c>
      <c r="H824" s="7">
        <v>0</v>
      </c>
      <c r="I824" s="78">
        <v>94010</v>
      </c>
      <c r="J824" s="78"/>
      <c r="K824" s="78"/>
      <c r="L824" s="1" t="s">
        <v>1485</v>
      </c>
      <c r="M824" s="13" t="s">
        <v>2236</v>
      </c>
      <c r="N824" s="1" t="s">
        <v>2249</v>
      </c>
      <c r="O824" s="3" t="s">
        <v>1475</v>
      </c>
      <c r="P824" s="78">
        <v>94010</v>
      </c>
      <c r="Q824" s="3" t="s">
        <v>2250</v>
      </c>
      <c r="R824" s="78">
        <v>94010</v>
      </c>
      <c r="S824" s="7" t="s">
        <v>14</v>
      </c>
      <c r="T824" s="138" t="s">
        <v>2251</v>
      </c>
      <c r="U824" s="139"/>
      <c r="V824" s="139"/>
      <c r="W824" s="139"/>
    </row>
    <row r="825" spans="1:23" ht="141.75" x14ac:dyDescent="0.25">
      <c r="A825" s="2">
        <v>125</v>
      </c>
      <c r="B825" s="2" t="s">
        <v>1490</v>
      </c>
      <c r="C825" s="7" t="s">
        <v>2252</v>
      </c>
      <c r="D825" s="2" t="s">
        <v>2253</v>
      </c>
      <c r="E825" s="2" t="s">
        <v>1677</v>
      </c>
      <c r="F825" s="2">
        <v>1</v>
      </c>
      <c r="G825" s="2" t="s">
        <v>2155</v>
      </c>
      <c r="H825" s="2" t="s">
        <v>2254</v>
      </c>
      <c r="I825" s="78">
        <f>116899.65+32999.98</f>
        <v>149899.63</v>
      </c>
      <c r="J825" s="78"/>
      <c r="K825" s="78"/>
      <c r="L825" s="1" t="s">
        <v>1485</v>
      </c>
      <c r="M825" s="13" t="s">
        <v>2236</v>
      </c>
      <c r="N825" s="1" t="s">
        <v>2255</v>
      </c>
      <c r="O825" s="3" t="s">
        <v>1475</v>
      </c>
      <c r="P825" s="14" t="s">
        <v>2256</v>
      </c>
      <c r="Q825" s="3" t="s">
        <v>2257</v>
      </c>
      <c r="R825" s="14" t="s">
        <v>2256</v>
      </c>
      <c r="S825" s="7" t="s">
        <v>14</v>
      </c>
      <c r="T825" s="138" t="s">
        <v>2258</v>
      </c>
      <c r="U825" s="139"/>
      <c r="V825" s="139"/>
      <c r="W825" s="139"/>
    </row>
    <row r="826" spans="1:23" ht="110.25" x14ac:dyDescent="0.25">
      <c r="A826" s="59">
        <v>126</v>
      </c>
      <c r="B826" s="2" t="s">
        <v>1490</v>
      </c>
      <c r="C826" s="7" t="s">
        <v>2259</v>
      </c>
      <c r="D826" s="2" t="s">
        <v>2260</v>
      </c>
      <c r="E826" s="2" t="s">
        <v>1677</v>
      </c>
      <c r="F826" s="2">
        <v>1</v>
      </c>
      <c r="G826" s="2" t="s">
        <v>1178</v>
      </c>
      <c r="H826" s="7">
        <v>0</v>
      </c>
      <c r="I826" s="78">
        <v>462910</v>
      </c>
      <c r="J826" s="78"/>
      <c r="K826" s="78"/>
      <c r="L826" s="1" t="s">
        <v>1485</v>
      </c>
      <c r="M826" s="13" t="s">
        <v>2236</v>
      </c>
      <c r="N826" s="1" t="s">
        <v>2261</v>
      </c>
      <c r="O826" s="3" t="s">
        <v>1475</v>
      </c>
      <c r="P826" s="78">
        <v>462910</v>
      </c>
      <c r="Q826" s="3" t="s">
        <v>2262</v>
      </c>
      <c r="R826" s="78">
        <v>462910</v>
      </c>
      <c r="S826" s="7" t="s">
        <v>14</v>
      </c>
      <c r="T826" s="138" t="s">
        <v>2263</v>
      </c>
      <c r="U826" s="139"/>
      <c r="V826" s="139"/>
      <c r="W826" s="139"/>
    </row>
    <row r="827" spans="1:23" ht="141.75" x14ac:dyDescent="0.25">
      <c r="A827" s="2">
        <v>127</v>
      </c>
      <c r="B827" s="2" t="s">
        <v>1490</v>
      </c>
      <c r="C827" s="7" t="s">
        <v>2264</v>
      </c>
      <c r="D827" s="2" t="s">
        <v>2265</v>
      </c>
      <c r="E827" s="2" t="s">
        <v>1677</v>
      </c>
      <c r="F827" s="2">
        <v>3</v>
      </c>
      <c r="G827" s="2" t="s">
        <v>2266</v>
      </c>
      <c r="H827" s="7">
        <v>0</v>
      </c>
      <c r="I827" s="78">
        <v>436254</v>
      </c>
      <c r="J827" s="78"/>
      <c r="K827" s="78"/>
      <c r="L827" s="1" t="s">
        <v>1485</v>
      </c>
      <c r="M827" s="13" t="s">
        <v>2267</v>
      </c>
      <c r="N827" s="1" t="s">
        <v>2268</v>
      </c>
      <c r="O827" s="3" t="s">
        <v>1475</v>
      </c>
      <c r="P827" s="78">
        <v>436254</v>
      </c>
      <c r="Q827" s="3" t="s">
        <v>2269</v>
      </c>
      <c r="R827" s="78">
        <v>436254</v>
      </c>
      <c r="S827" s="7" t="s">
        <v>14</v>
      </c>
      <c r="T827" s="138" t="s">
        <v>2270</v>
      </c>
      <c r="U827" s="139"/>
      <c r="V827" s="139"/>
      <c r="W827" s="139"/>
    </row>
    <row r="828" spans="1:23" ht="110.25" x14ac:dyDescent="0.25">
      <c r="A828" s="59">
        <v>128</v>
      </c>
      <c r="B828" s="2" t="s">
        <v>1490</v>
      </c>
      <c r="C828" s="7" t="s">
        <v>2271</v>
      </c>
      <c r="D828" s="2" t="s">
        <v>2272</v>
      </c>
      <c r="E828" s="2" t="s">
        <v>1677</v>
      </c>
      <c r="F828" s="2">
        <v>5</v>
      </c>
      <c r="G828" s="2" t="s">
        <v>1573</v>
      </c>
      <c r="H828" s="7">
        <v>0</v>
      </c>
      <c r="I828" s="78">
        <v>25970.560000000001</v>
      </c>
      <c r="J828" s="78"/>
      <c r="K828" s="78"/>
      <c r="L828" s="1" t="s">
        <v>1485</v>
      </c>
      <c r="M828" s="13" t="s">
        <v>2267</v>
      </c>
      <c r="N828" s="1" t="s">
        <v>2273</v>
      </c>
      <c r="O828" s="3" t="s">
        <v>1475</v>
      </c>
      <c r="P828" s="3" t="s">
        <v>1475</v>
      </c>
      <c r="Q828" s="3" t="s">
        <v>1475</v>
      </c>
      <c r="R828" s="78">
        <v>25970.560000000001</v>
      </c>
      <c r="S828" s="7" t="s">
        <v>14</v>
      </c>
      <c r="T828" s="138" t="s">
        <v>2274</v>
      </c>
      <c r="U828" s="139"/>
      <c r="V828" s="139"/>
      <c r="W828" s="139"/>
    </row>
    <row r="829" spans="1:23" ht="110.25" x14ac:dyDescent="0.25">
      <c r="A829" s="2">
        <v>129</v>
      </c>
      <c r="B829" s="2" t="s">
        <v>1490</v>
      </c>
      <c r="C829" s="7" t="s">
        <v>2275</v>
      </c>
      <c r="D829" s="2" t="s">
        <v>2276</v>
      </c>
      <c r="E829" s="2" t="s">
        <v>1677</v>
      </c>
      <c r="F829" s="2" t="s">
        <v>2277</v>
      </c>
      <c r="G829" s="2" t="s">
        <v>1883</v>
      </c>
      <c r="H829" s="7">
        <v>0</v>
      </c>
      <c r="I829" s="78">
        <f>12582.05+32356.89</f>
        <v>44938.94</v>
      </c>
      <c r="J829" s="78"/>
      <c r="K829" s="78"/>
      <c r="L829" s="1" t="s">
        <v>1485</v>
      </c>
      <c r="M829" s="13" t="s">
        <v>2267</v>
      </c>
      <c r="N829" s="1" t="s">
        <v>2278</v>
      </c>
      <c r="O829" s="3" t="s">
        <v>1475</v>
      </c>
      <c r="P829" s="3" t="s">
        <v>2279</v>
      </c>
      <c r="Q829" s="3" t="s">
        <v>2280</v>
      </c>
      <c r="R829" s="78">
        <f>12582.05+32356.89</f>
        <v>44938.94</v>
      </c>
      <c r="S829" s="7" t="s">
        <v>14</v>
      </c>
      <c r="T829" s="138" t="s">
        <v>2281</v>
      </c>
      <c r="U829" s="139"/>
      <c r="V829" s="139"/>
      <c r="W829" s="139"/>
    </row>
    <row r="830" spans="1:23" ht="63" x14ac:dyDescent="0.25">
      <c r="A830" s="59">
        <v>130</v>
      </c>
      <c r="B830" s="2" t="s">
        <v>1490</v>
      </c>
      <c r="C830" s="2" t="s">
        <v>2282</v>
      </c>
      <c r="D830" s="2" t="s">
        <v>2283</v>
      </c>
      <c r="E830" s="2" t="s">
        <v>1565</v>
      </c>
      <c r="F830" s="2">
        <v>4</v>
      </c>
      <c r="G830" s="2" t="s">
        <v>2284</v>
      </c>
      <c r="H830" s="2">
        <v>0</v>
      </c>
      <c r="I830" s="1">
        <v>10769</v>
      </c>
      <c r="J830" s="2"/>
      <c r="K830" s="2"/>
      <c r="L830" s="2" t="s">
        <v>1472</v>
      </c>
      <c r="M830" s="3">
        <v>45881</v>
      </c>
      <c r="N830" s="3">
        <v>46002</v>
      </c>
      <c r="O830" s="2" t="s">
        <v>1475</v>
      </c>
      <c r="P830" s="2" t="s">
        <v>1475</v>
      </c>
      <c r="Q830" s="2" t="s">
        <v>1475</v>
      </c>
      <c r="R830" s="1">
        <v>10769</v>
      </c>
      <c r="S830" s="7" t="s">
        <v>14</v>
      </c>
      <c r="T830" s="147" t="s">
        <v>2285</v>
      </c>
      <c r="U830" s="148"/>
      <c r="V830" s="148"/>
      <c r="W830" s="149"/>
    </row>
    <row r="831" spans="1:23" ht="63" x14ac:dyDescent="0.25">
      <c r="A831" s="2">
        <v>131</v>
      </c>
      <c r="B831" s="2" t="s">
        <v>1490</v>
      </c>
      <c r="C831" s="2" t="s">
        <v>2286</v>
      </c>
      <c r="D831" s="2" t="s">
        <v>2287</v>
      </c>
      <c r="E831" s="2" t="s">
        <v>1565</v>
      </c>
      <c r="F831" s="2">
        <v>2</v>
      </c>
      <c r="G831" s="2" t="s">
        <v>823</v>
      </c>
      <c r="H831" s="2">
        <v>0</v>
      </c>
      <c r="I831" s="1">
        <v>3267</v>
      </c>
      <c r="J831" s="2"/>
      <c r="K831" s="2"/>
      <c r="L831" s="2" t="s">
        <v>1472</v>
      </c>
      <c r="M831" s="3">
        <v>45881</v>
      </c>
      <c r="N831" s="3">
        <v>46002</v>
      </c>
      <c r="O831" s="2" t="s">
        <v>1475</v>
      </c>
      <c r="P831" s="2" t="s">
        <v>1475</v>
      </c>
      <c r="Q831" s="2" t="s">
        <v>1475</v>
      </c>
      <c r="R831" s="1">
        <v>3267</v>
      </c>
      <c r="S831" s="7" t="s">
        <v>14</v>
      </c>
      <c r="T831" s="147" t="s">
        <v>2288</v>
      </c>
      <c r="U831" s="148"/>
      <c r="V831" s="148"/>
      <c r="W831" s="149"/>
    </row>
    <row r="832" spans="1:23" ht="63" x14ac:dyDescent="0.25">
      <c r="A832" s="59">
        <v>132</v>
      </c>
      <c r="B832" s="2" t="s">
        <v>1490</v>
      </c>
      <c r="C832" s="2" t="s">
        <v>2289</v>
      </c>
      <c r="D832" s="2" t="s">
        <v>2290</v>
      </c>
      <c r="E832" s="2" t="s">
        <v>1565</v>
      </c>
      <c r="F832" s="2">
        <v>1</v>
      </c>
      <c r="G832" s="2" t="s">
        <v>2266</v>
      </c>
      <c r="H832" s="2">
        <v>0</v>
      </c>
      <c r="I832" s="1">
        <v>428340</v>
      </c>
      <c r="J832" s="2"/>
      <c r="K832" s="2"/>
      <c r="L832" s="2" t="s">
        <v>1472</v>
      </c>
      <c r="M832" s="3">
        <v>45929</v>
      </c>
      <c r="N832" s="3" t="s">
        <v>2291</v>
      </c>
      <c r="O832" s="2" t="s">
        <v>1475</v>
      </c>
      <c r="P832" s="2" t="s">
        <v>1475</v>
      </c>
      <c r="Q832" s="2" t="s">
        <v>1475</v>
      </c>
      <c r="R832" s="1">
        <v>428340</v>
      </c>
      <c r="S832" s="7" t="s">
        <v>14</v>
      </c>
      <c r="T832" s="147" t="s">
        <v>2292</v>
      </c>
      <c r="U832" s="148"/>
      <c r="V832" s="148"/>
      <c r="W832" s="149"/>
    </row>
    <row r="833" spans="1:23" ht="362.25" x14ac:dyDescent="0.25">
      <c r="A833" s="56">
        <v>133</v>
      </c>
      <c r="B833" s="56" t="s">
        <v>1465</v>
      </c>
      <c r="C833" s="56" t="s">
        <v>2293</v>
      </c>
      <c r="D833" s="56" t="s">
        <v>2294</v>
      </c>
      <c r="E833" s="76" t="s">
        <v>1940</v>
      </c>
      <c r="F833" s="56">
        <v>1</v>
      </c>
      <c r="G833" s="56" t="s">
        <v>1468</v>
      </c>
      <c r="H833" s="56">
        <v>0</v>
      </c>
      <c r="I833" s="95">
        <v>3631824.17</v>
      </c>
      <c r="J833" s="56"/>
      <c r="K833" s="56"/>
      <c r="L833" s="56" t="s">
        <v>1472</v>
      </c>
      <c r="M833" s="56" t="s">
        <v>1942</v>
      </c>
      <c r="N833" s="56" t="s">
        <v>2295</v>
      </c>
      <c r="O833" s="76" t="s">
        <v>2296</v>
      </c>
      <c r="P833" s="95" t="s">
        <v>1475</v>
      </c>
      <c r="Q833" s="76" t="s">
        <v>1475</v>
      </c>
      <c r="R833" s="56" t="s">
        <v>2297</v>
      </c>
      <c r="S833" s="56" t="s">
        <v>1476</v>
      </c>
      <c r="T833" s="137"/>
      <c r="U833" s="146"/>
      <c r="V833" s="146"/>
      <c r="W833" s="146"/>
    </row>
    <row r="834" spans="1:23" ht="78.75" x14ac:dyDescent="0.25">
      <c r="A834" s="94">
        <v>134</v>
      </c>
      <c r="B834" s="56" t="s">
        <v>1946</v>
      </c>
      <c r="C834" s="56" t="s">
        <v>2298</v>
      </c>
      <c r="D834" s="56" t="s">
        <v>2299</v>
      </c>
      <c r="E834" s="56" t="s">
        <v>1480</v>
      </c>
      <c r="F834" s="56">
        <v>1</v>
      </c>
      <c r="G834" s="56" t="s">
        <v>2111</v>
      </c>
      <c r="H834" s="56">
        <v>0</v>
      </c>
      <c r="I834" s="56" t="s">
        <v>2112</v>
      </c>
      <c r="J834" s="56"/>
      <c r="K834" s="56"/>
      <c r="L834" s="56" t="s">
        <v>1472</v>
      </c>
      <c r="M834" s="56" t="s">
        <v>2113</v>
      </c>
      <c r="N834" s="56" t="s">
        <v>2300</v>
      </c>
      <c r="O834" s="76" t="s">
        <v>1475</v>
      </c>
      <c r="P834" s="76" t="s">
        <v>1475</v>
      </c>
      <c r="Q834" s="76" t="s">
        <v>1475</v>
      </c>
      <c r="R834" s="56" t="s">
        <v>2112</v>
      </c>
      <c r="S834" s="56" t="s">
        <v>2301</v>
      </c>
      <c r="T834" s="137"/>
      <c r="U834" s="146"/>
      <c r="V834" s="146"/>
      <c r="W834" s="146"/>
    </row>
    <row r="835" spans="1:23" ht="63" x14ac:dyDescent="0.25">
      <c r="A835" s="56">
        <v>135</v>
      </c>
      <c r="B835" s="56" t="s">
        <v>1946</v>
      </c>
      <c r="C835" s="56" t="s">
        <v>2302</v>
      </c>
      <c r="D835" s="56" t="s">
        <v>2303</v>
      </c>
      <c r="E835" s="56" t="s">
        <v>1480</v>
      </c>
      <c r="F835" s="56">
        <v>5</v>
      </c>
      <c r="G835" s="56" t="s">
        <v>2304</v>
      </c>
      <c r="H835" s="56">
        <v>0</v>
      </c>
      <c r="I835" s="56">
        <v>33574.660000000003</v>
      </c>
      <c r="J835" s="56"/>
      <c r="K835" s="56"/>
      <c r="L835" s="56" t="s">
        <v>1472</v>
      </c>
      <c r="M835" s="56" t="s">
        <v>1960</v>
      </c>
      <c r="N835" s="56" t="s">
        <v>2305</v>
      </c>
      <c r="O835" s="56" t="s">
        <v>1475</v>
      </c>
      <c r="P835" s="103">
        <v>33574.660000000003</v>
      </c>
      <c r="Q835" s="56" t="s">
        <v>2306</v>
      </c>
      <c r="R835" s="56">
        <v>33574.660000000003</v>
      </c>
      <c r="S835" s="56" t="s">
        <v>1499</v>
      </c>
      <c r="T835" s="137" t="s">
        <v>2307</v>
      </c>
      <c r="U835" s="146"/>
      <c r="V835" s="146"/>
      <c r="W835" s="146"/>
    </row>
    <row r="836" spans="1:23" ht="393.75" x14ac:dyDescent="0.25">
      <c r="A836" s="94">
        <v>136</v>
      </c>
      <c r="B836" s="56" t="s">
        <v>1946</v>
      </c>
      <c r="C836" s="56" t="s">
        <v>2308</v>
      </c>
      <c r="D836" s="56" t="s">
        <v>2309</v>
      </c>
      <c r="E836" s="56" t="s">
        <v>1480</v>
      </c>
      <c r="F836" s="56">
        <v>6</v>
      </c>
      <c r="G836" s="56" t="s">
        <v>2310</v>
      </c>
      <c r="H836" s="56">
        <v>0</v>
      </c>
      <c r="I836" s="56">
        <v>26632.2</v>
      </c>
      <c r="J836" s="56"/>
      <c r="K836" s="56"/>
      <c r="L836" s="56" t="s">
        <v>1472</v>
      </c>
      <c r="M836" s="56" t="s">
        <v>1918</v>
      </c>
      <c r="N836" s="56" t="s">
        <v>2311</v>
      </c>
      <c r="O836" s="76" t="s">
        <v>2312</v>
      </c>
      <c r="P836" s="103" t="s">
        <v>2313</v>
      </c>
      <c r="Q836" s="56" t="s">
        <v>2314</v>
      </c>
      <c r="R836" s="56">
        <v>26632.2</v>
      </c>
      <c r="S836" s="56" t="s">
        <v>1476</v>
      </c>
      <c r="T836" s="137" t="s">
        <v>2315</v>
      </c>
      <c r="U836" s="146"/>
      <c r="V836" s="146"/>
      <c r="W836" s="146"/>
    </row>
    <row r="837" spans="1:23" ht="315" x14ac:dyDescent="0.25">
      <c r="A837" s="56">
        <v>137</v>
      </c>
      <c r="B837" s="56" t="s">
        <v>1946</v>
      </c>
      <c r="C837" s="56" t="s">
        <v>2316</v>
      </c>
      <c r="D837" s="56" t="s">
        <v>2317</v>
      </c>
      <c r="E837" s="56" t="s">
        <v>1480</v>
      </c>
      <c r="F837" s="56">
        <v>20</v>
      </c>
      <c r="G837" s="56" t="s">
        <v>2318</v>
      </c>
      <c r="H837" s="56">
        <v>0</v>
      </c>
      <c r="I837" s="104">
        <v>30792.18</v>
      </c>
      <c r="J837" s="56"/>
      <c r="K837" s="56"/>
      <c r="L837" s="56" t="s">
        <v>1472</v>
      </c>
      <c r="M837" s="56" t="s">
        <v>1907</v>
      </c>
      <c r="N837" s="56" t="s">
        <v>2319</v>
      </c>
      <c r="O837" s="76" t="s">
        <v>2320</v>
      </c>
      <c r="P837" s="95" t="s">
        <v>2321</v>
      </c>
      <c r="Q837" s="56" t="s">
        <v>2322</v>
      </c>
      <c r="R837" s="95">
        <v>31038.81</v>
      </c>
      <c r="S837" s="56" t="s">
        <v>1476</v>
      </c>
      <c r="T837" s="137" t="s">
        <v>2323</v>
      </c>
      <c r="U837" s="146"/>
      <c r="V837" s="146"/>
      <c r="W837" s="146"/>
    </row>
    <row r="838" spans="1:23" ht="63" x14ac:dyDescent="0.25">
      <c r="A838" s="94">
        <v>138</v>
      </c>
      <c r="B838" s="56" t="s">
        <v>1490</v>
      </c>
      <c r="C838" s="56" t="s">
        <v>2324</v>
      </c>
      <c r="D838" s="56" t="s">
        <v>2325</v>
      </c>
      <c r="E838" s="56" t="s">
        <v>1677</v>
      </c>
      <c r="F838" s="56">
        <v>3</v>
      </c>
      <c r="G838" s="56" t="s">
        <v>1573</v>
      </c>
      <c r="H838" s="56">
        <v>0</v>
      </c>
      <c r="I838" s="104">
        <v>42689.760000000002</v>
      </c>
      <c r="J838" s="56"/>
      <c r="K838" s="56"/>
      <c r="L838" s="56" t="s">
        <v>1846</v>
      </c>
      <c r="M838" s="76">
        <v>45609</v>
      </c>
      <c r="N838" s="76" t="s">
        <v>2326</v>
      </c>
      <c r="O838" s="76" t="s">
        <v>1475</v>
      </c>
      <c r="P838" s="105">
        <v>42689.760000000002</v>
      </c>
      <c r="Q838" s="76" t="s">
        <v>2327</v>
      </c>
      <c r="R838" s="56" t="s">
        <v>1474</v>
      </c>
      <c r="S838" s="56" t="s">
        <v>1499</v>
      </c>
      <c r="T838" s="137" t="s">
        <v>2328</v>
      </c>
      <c r="U838" s="146"/>
      <c r="V838" s="146"/>
      <c r="W838" s="146"/>
    </row>
    <row r="839" spans="1:23" ht="78.75" x14ac:dyDescent="0.25">
      <c r="A839" s="56">
        <v>139</v>
      </c>
      <c r="B839" s="56" t="s">
        <v>1490</v>
      </c>
      <c r="C839" s="56" t="s">
        <v>2329</v>
      </c>
      <c r="D839" s="56" t="s">
        <v>2330</v>
      </c>
      <c r="E839" s="56" t="s">
        <v>1677</v>
      </c>
      <c r="F839" s="56">
        <v>3</v>
      </c>
      <c r="G839" s="56" t="s">
        <v>2331</v>
      </c>
      <c r="H839" s="56">
        <v>0</v>
      </c>
      <c r="I839" s="106">
        <v>52360</v>
      </c>
      <c r="J839" s="107"/>
      <c r="K839" s="107"/>
      <c r="L839" s="56" t="s">
        <v>1846</v>
      </c>
      <c r="M839" s="76">
        <v>45609</v>
      </c>
      <c r="N839" s="76" t="s">
        <v>2326</v>
      </c>
      <c r="O839" s="76" t="s">
        <v>1475</v>
      </c>
      <c r="P839" s="105">
        <v>52360</v>
      </c>
      <c r="Q839" s="76" t="s">
        <v>2332</v>
      </c>
      <c r="R839" s="56" t="s">
        <v>1474</v>
      </c>
      <c r="S839" s="56" t="s">
        <v>1499</v>
      </c>
      <c r="T839" s="137" t="s">
        <v>2333</v>
      </c>
      <c r="U839" s="146"/>
      <c r="V839" s="146"/>
      <c r="W839" s="146"/>
    </row>
    <row r="840" spans="1:23" ht="63" x14ac:dyDescent="0.25">
      <c r="A840" s="94">
        <v>140</v>
      </c>
      <c r="B840" s="56" t="s">
        <v>1490</v>
      </c>
      <c r="C840" s="56" t="s">
        <v>2334</v>
      </c>
      <c r="D840" s="56" t="s">
        <v>2335</v>
      </c>
      <c r="E840" s="56" t="s">
        <v>1677</v>
      </c>
      <c r="F840" s="56">
        <v>1</v>
      </c>
      <c r="G840" s="56" t="s">
        <v>2336</v>
      </c>
      <c r="H840" s="56">
        <v>0</v>
      </c>
      <c r="I840" s="106">
        <v>228480</v>
      </c>
      <c r="J840" s="107"/>
      <c r="K840" s="107"/>
      <c r="L840" s="56" t="s">
        <v>1846</v>
      </c>
      <c r="M840" s="76">
        <v>45609</v>
      </c>
      <c r="N840" s="76" t="s">
        <v>2326</v>
      </c>
      <c r="O840" s="76" t="s">
        <v>1475</v>
      </c>
      <c r="P840" s="105">
        <v>228480</v>
      </c>
      <c r="Q840" s="76" t="s">
        <v>2337</v>
      </c>
      <c r="R840" s="56" t="s">
        <v>1474</v>
      </c>
      <c r="S840" s="56" t="s">
        <v>1499</v>
      </c>
      <c r="T840" s="137" t="s">
        <v>2338</v>
      </c>
      <c r="U840" s="146"/>
      <c r="V840" s="146"/>
      <c r="W840" s="146"/>
    </row>
    <row r="841" spans="1:23" ht="63" x14ac:dyDescent="0.25">
      <c r="A841" s="56">
        <v>141</v>
      </c>
      <c r="B841" s="56" t="s">
        <v>1490</v>
      </c>
      <c r="C841" s="56" t="s">
        <v>2339</v>
      </c>
      <c r="D841" s="56" t="s">
        <v>2340</v>
      </c>
      <c r="E841" s="56" t="s">
        <v>1677</v>
      </c>
      <c r="F841" s="56">
        <v>1</v>
      </c>
      <c r="G841" s="56" t="s">
        <v>2341</v>
      </c>
      <c r="H841" s="56">
        <v>0</v>
      </c>
      <c r="I841" s="106">
        <v>260610</v>
      </c>
      <c r="J841" s="107"/>
      <c r="K841" s="107"/>
      <c r="L841" s="56" t="s">
        <v>1846</v>
      </c>
      <c r="M841" s="76">
        <v>45609</v>
      </c>
      <c r="N841" s="76" t="s">
        <v>2342</v>
      </c>
      <c r="O841" s="76" t="s">
        <v>1475</v>
      </c>
      <c r="P841" s="105">
        <v>260610</v>
      </c>
      <c r="Q841" s="108" t="s">
        <v>2343</v>
      </c>
      <c r="R841" s="56" t="s">
        <v>1474</v>
      </c>
      <c r="S841" s="56" t="s">
        <v>1499</v>
      </c>
      <c r="T841" s="137" t="s">
        <v>2344</v>
      </c>
      <c r="U841" s="146"/>
      <c r="V841" s="146"/>
      <c r="W841" s="146"/>
    </row>
    <row r="842" spans="1:23" ht="94.5" x14ac:dyDescent="0.25">
      <c r="A842" s="94">
        <v>142</v>
      </c>
      <c r="B842" s="56" t="s">
        <v>1490</v>
      </c>
      <c r="C842" s="56" t="s">
        <v>2345</v>
      </c>
      <c r="D842" s="56" t="s">
        <v>2346</v>
      </c>
      <c r="E842" s="56" t="s">
        <v>1677</v>
      </c>
      <c r="F842" s="56">
        <v>1</v>
      </c>
      <c r="G842" s="56" t="s">
        <v>2347</v>
      </c>
      <c r="H842" s="56">
        <v>0</v>
      </c>
      <c r="I842" s="106">
        <v>249662</v>
      </c>
      <c r="J842" s="107"/>
      <c r="K842" s="107"/>
      <c r="L842" s="56" t="s">
        <v>1846</v>
      </c>
      <c r="M842" s="76">
        <v>45609</v>
      </c>
      <c r="N842" s="76" t="s">
        <v>2348</v>
      </c>
      <c r="O842" s="76" t="s">
        <v>1475</v>
      </c>
      <c r="P842" s="105">
        <v>249662</v>
      </c>
      <c r="Q842" s="76" t="s">
        <v>2349</v>
      </c>
      <c r="R842" s="56" t="s">
        <v>1474</v>
      </c>
      <c r="S842" s="56" t="s">
        <v>1499</v>
      </c>
      <c r="T842" s="137" t="s">
        <v>2350</v>
      </c>
      <c r="U842" s="146"/>
      <c r="V842" s="146"/>
      <c r="W842" s="146"/>
    </row>
    <row r="843" spans="1:23" ht="63" x14ac:dyDescent="0.25">
      <c r="A843" s="56">
        <v>143</v>
      </c>
      <c r="B843" s="56" t="s">
        <v>1490</v>
      </c>
      <c r="C843" s="56" t="s">
        <v>2351</v>
      </c>
      <c r="D843" s="56" t="s">
        <v>2352</v>
      </c>
      <c r="E843" s="56" t="s">
        <v>1677</v>
      </c>
      <c r="F843" s="56">
        <v>1</v>
      </c>
      <c r="G843" s="56" t="s">
        <v>2353</v>
      </c>
      <c r="H843" s="56">
        <v>0</v>
      </c>
      <c r="I843" s="106">
        <v>681489.2</v>
      </c>
      <c r="J843" s="107"/>
      <c r="K843" s="107"/>
      <c r="L843" s="56" t="s">
        <v>1846</v>
      </c>
      <c r="M843" s="76">
        <v>45609</v>
      </c>
      <c r="N843" s="76" t="s">
        <v>2326</v>
      </c>
      <c r="O843" s="76" t="s">
        <v>1475</v>
      </c>
      <c r="P843" s="105">
        <v>681489.2</v>
      </c>
      <c r="Q843" s="76" t="s">
        <v>2354</v>
      </c>
      <c r="R843" s="56" t="s">
        <v>1474</v>
      </c>
      <c r="S843" s="56" t="s">
        <v>1499</v>
      </c>
      <c r="T843" s="137" t="s">
        <v>2355</v>
      </c>
      <c r="U843" s="146"/>
      <c r="V843" s="146"/>
      <c r="W843" s="146"/>
    </row>
    <row r="844" spans="1:23" ht="63" x14ac:dyDescent="0.25">
      <c r="A844" s="94">
        <v>144</v>
      </c>
      <c r="B844" s="56" t="s">
        <v>1490</v>
      </c>
      <c r="C844" s="56" t="s">
        <v>2356</v>
      </c>
      <c r="D844" s="56" t="s">
        <v>2357</v>
      </c>
      <c r="E844" s="56" t="s">
        <v>1677</v>
      </c>
      <c r="F844" s="56">
        <v>2</v>
      </c>
      <c r="G844" s="56" t="s">
        <v>2162</v>
      </c>
      <c r="H844" s="56">
        <v>0</v>
      </c>
      <c r="I844" s="106">
        <v>9662.7999999999993</v>
      </c>
      <c r="J844" s="107"/>
      <c r="K844" s="107"/>
      <c r="L844" s="56" t="s">
        <v>1846</v>
      </c>
      <c r="M844" s="76">
        <v>45609</v>
      </c>
      <c r="N844" s="76" t="s">
        <v>2326</v>
      </c>
      <c r="O844" s="76" t="s">
        <v>1475</v>
      </c>
      <c r="P844" s="105">
        <v>9662.7999999999993</v>
      </c>
      <c r="Q844" s="76" t="s">
        <v>2358</v>
      </c>
      <c r="R844" s="56" t="s">
        <v>1474</v>
      </c>
      <c r="S844" s="56" t="s">
        <v>1499</v>
      </c>
      <c r="T844" s="137" t="s">
        <v>2359</v>
      </c>
      <c r="U844" s="146"/>
      <c r="V844" s="146"/>
      <c r="W844" s="146"/>
    </row>
    <row r="845" spans="1:23" ht="63" x14ac:dyDescent="0.25">
      <c r="A845" s="56">
        <v>145</v>
      </c>
      <c r="B845" s="56" t="s">
        <v>1490</v>
      </c>
      <c r="C845" s="56" t="s">
        <v>2360</v>
      </c>
      <c r="D845" s="56" t="s">
        <v>2361</v>
      </c>
      <c r="E845" s="56" t="s">
        <v>1677</v>
      </c>
      <c r="F845" s="56">
        <v>2</v>
      </c>
      <c r="G845" s="56" t="s">
        <v>2362</v>
      </c>
      <c r="H845" s="56" t="s">
        <v>2162</v>
      </c>
      <c r="I845" s="106">
        <v>89250</v>
      </c>
      <c r="J845" s="107"/>
      <c r="K845" s="107"/>
      <c r="L845" s="56" t="s">
        <v>1846</v>
      </c>
      <c r="M845" s="76">
        <v>45609</v>
      </c>
      <c r="N845" s="76" t="s">
        <v>2326</v>
      </c>
      <c r="O845" s="76" t="s">
        <v>1475</v>
      </c>
      <c r="P845" s="105">
        <v>89250</v>
      </c>
      <c r="Q845" s="76" t="s">
        <v>2363</v>
      </c>
      <c r="R845" s="56" t="s">
        <v>1474</v>
      </c>
      <c r="S845" s="56" t="s">
        <v>1499</v>
      </c>
      <c r="T845" s="137" t="s">
        <v>2364</v>
      </c>
      <c r="U845" s="146"/>
      <c r="V845" s="146"/>
      <c r="W845" s="146"/>
    </row>
    <row r="846" spans="1:23" ht="63" x14ac:dyDescent="0.25">
      <c r="A846" s="94">
        <v>146</v>
      </c>
      <c r="B846" s="56" t="s">
        <v>1490</v>
      </c>
      <c r="C846" s="56" t="s">
        <v>2365</v>
      </c>
      <c r="D846" s="56" t="s">
        <v>2366</v>
      </c>
      <c r="E846" s="56" t="s">
        <v>1677</v>
      </c>
      <c r="F846" s="56">
        <v>1</v>
      </c>
      <c r="G846" s="56" t="s">
        <v>2235</v>
      </c>
      <c r="H846" s="56">
        <v>0</v>
      </c>
      <c r="I846" s="106">
        <v>96985</v>
      </c>
      <c r="J846" s="107"/>
      <c r="K846" s="107"/>
      <c r="L846" s="56" t="s">
        <v>1846</v>
      </c>
      <c r="M846" s="76">
        <v>45609</v>
      </c>
      <c r="N846" s="76" t="s">
        <v>2326</v>
      </c>
      <c r="O846" s="76" t="s">
        <v>1475</v>
      </c>
      <c r="P846" s="105">
        <v>96985</v>
      </c>
      <c r="Q846" s="76" t="s">
        <v>2367</v>
      </c>
      <c r="R846" s="56" t="s">
        <v>1474</v>
      </c>
      <c r="S846" s="56" t="s">
        <v>1499</v>
      </c>
      <c r="T846" s="137" t="s">
        <v>2368</v>
      </c>
      <c r="U846" s="146"/>
      <c r="V846" s="146"/>
      <c r="W846" s="146"/>
    </row>
    <row r="847" spans="1:23" ht="63" x14ac:dyDescent="0.25">
      <c r="A847" s="56">
        <v>147</v>
      </c>
      <c r="B847" s="56" t="s">
        <v>1490</v>
      </c>
      <c r="C847" s="56" t="s">
        <v>2369</v>
      </c>
      <c r="D847" s="56" t="s">
        <v>2370</v>
      </c>
      <c r="E847" s="56" t="s">
        <v>1677</v>
      </c>
      <c r="F847" s="56">
        <v>1</v>
      </c>
      <c r="G847" s="56" t="s">
        <v>2336</v>
      </c>
      <c r="H847" s="56">
        <v>0</v>
      </c>
      <c r="I847" s="107">
        <v>370411.3</v>
      </c>
      <c r="J847" s="107"/>
      <c r="K847" s="107"/>
      <c r="L847" s="56" t="s">
        <v>1846</v>
      </c>
      <c r="M847" s="76">
        <v>45824</v>
      </c>
      <c r="N847" s="76">
        <v>45946</v>
      </c>
      <c r="O847" s="76" t="s">
        <v>1475</v>
      </c>
      <c r="P847" s="95">
        <v>370411.3</v>
      </c>
      <c r="Q847" s="76" t="s">
        <v>2371</v>
      </c>
      <c r="R847" s="56" t="s">
        <v>1474</v>
      </c>
      <c r="S847" s="56" t="s">
        <v>1499</v>
      </c>
      <c r="T847" s="137" t="s">
        <v>2372</v>
      </c>
      <c r="U847" s="146"/>
      <c r="V847" s="146"/>
      <c r="W847" s="146"/>
    </row>
    <row r="848" spans="1:23" ht="63" x14ac:dyDescent="0.25">
      <c r="A848" s="94">
        <v>148</v>
      </c>
      <c r="B848" s="56" t="s">
        <v>1490</v>
      </c>
      <c r="C848" s="56" t="s">
        <v>2373</v>
      </c>
      <c r="D848" s="56" t="s">
        <v>2374</v>
      </c>
      <c r="E848" s="56" t="s">
        <v>1677</v>
      </c>
      <c r="F848" s="56">
        <v>1</v>
      </c>
      <c r="G848" s="56" t="s">
        <v>2375</v>
      </c>
      <c r="H848" s="56">
        <v>0</v>
      </c>
      <c r="I848" s="95">
        <v>145200</v>
      </c>
      <c r="J848" s="107"/>
      <c r="K848" s="107"/>
      <c r="L848" s="56" t="s">
        <v>1846</v>
      </c>
      <c r="M848" s="76">
        <v>45937</v>
      </c>
      <c r="N848" s="76">
        <v>46022</v>
      </c>
      <c r="O848" s="76" t="s">
        <v>1475</v>
      </c>
      <c r="P848" s="95">
        <v>145200</v>
      </c>
      <c r="Q848" s="76" t="s">
        <v>2376</v>
      </c>
      <c r="R848" s="56" t="s">
        <v>1474</v>
      </c>
      <c r="S848" s="56" t="s">
        <v>1499</v>
      </c>
      <c r="T848" s="137" t="s">
        <v>2377</v>
      </c>
      <c r="U848" s="146"/>
      <c r="V848" s="146"/>
      <c r="W848" s="146"/>
    </row>
    <row r="849" spans="1:23" ht="63" x14ac:dyDescent="0.25">
      <c r="A849" s="56">
        <v>149</v>
      </c>
      <c r="B849" s="56" t="s">
        <v>1490</v>
      </c>
      <c r="C849" s="56" t="s">
        <v>2378</v>
      </c>
      <c r="D849" s="56" t="s">
        <v>2379</v>
      </c>
      <c r="E849" s="56" t="s">
        <v>1677</v>
      </c>
      <c r="F849" s="56">
        <v>1</v>
      </c>
      <c r="G849" s="56" t="s">
        <v>2169</v>
      </c>
      <c r="H849" s="56">
        <v>0</v>
      </c>
      <c r="I849" s="95">
        <v>532400</v>
      </c>
      <c r="J849" s="107"/>
      <c r="K849" s="107"/>
      <c r="L849" s="56" t="s">
        <v>1846</v>
      </c>
      <c r="M849" s="76">
        <v>45937</v>
      </c>
      <c r="N849" s="76">
        <v>46022</v>
      </c>
      <c r="O849" s="76" t="s">
        <v>1475</v>
      </c>
      <c r="P849" s="95">
        <v>532400</v>
      </c>
      <c r="Q849" s="76" t="s">
        <v>2380</v>
      </c>
      <c r="R849" s="56" t="s">
        <v>1474</v>
      </c>
      <c r="S849" s="56" t="s">
        <v>1499</v>
      </c>
      <c r="T849" s="137" t="s">
        <v>2381</v>
      </c>
      <c r="U849" s="146"/>
      <c r="V849" s="146"/>
      <c r="W849" s="146"/>
    </row>
    <row r="850" spans="1:23" ht="63" x14ac:dyDescent="0.25">
      <c r="A850" s="94">
        <v>150</v>
      </c>
      <c r="B850" s="56" t="s">
        <v>1490</v>
      </c>
      <c r="C850" s="56" t="s">
        <v>2382</v>
      </c>
      <c r="D850" s="56" t="s">
        <v>2383</v>
      </c>
      <c r="E850" s="56" t="s">
        <v>1677</v>
      </c>
      <c r="F850" s="56">
        <v>1</v>
      </c>
      <c r="G850" s="56" t="s">
        <v>1883</v>
      </c>
      <c r="H850" s="56">
        <v>0</v>
      </c>
      <c r="I850" s="95">
        <v>19039.349999999999</v>
      </c>
      <c r="J850" s="107"/>
      <c r="K850" s="107"/>
      <c r="L850" s="56" t="s">
        <v>1846</v>
      </c>
      <c r="M850" s="76">
        <v>46093</v>
      </c>
      <c r="N850" s="76">
        <v>46142</v>
      </c>
      <c r="O850" s="76" t="s">
        <v>1475</v>
      </c>
      <c r="P850" s="76" t="s">
        <v>1475</v>
      </c>
      <c r="Q850" s="76" t="s">
        <v>1475</v>
      </c>
      <c r="R850" s="56" t="s">
        <v>1474</v>
      </c>
      <c r="S850" s="56" t="s">
        <v>2384</v>
      </c>
      <c r="T850" s="137" t="s">
        <v>2385</v>
      </c>
      <c r="U850" s="146"/>
      <c r="V850" s="146"/>
      <c r="W850" s="146"/>
    </row>
    <row r="851" spans="1:23" ht="78.75" x14ac:dyDescent="0.25">
      <c r="A851" s="56">
        <v>151</v>
      </c>
      <c r="B851" s="56" t="s">
        <v>1465</v>
      </c>
      <c r="C851" s="56" t="s">
        <v>2386</v>
      </c>
      <c r="D851" s="56" t="s">
        <v>2387</v>
      </c>
      <c r="E851" s="76" t="s">
        <v>1940</v>
      </c>
      <c r="F851" s="56">
        <v>1</v>
      </c>
      <c r="G851" s="56" t="s">
        <v>1468</v>
      </c>
      <c r="H851" s="56">
        <v>0</v>
      </c>
      <c r="I851" s="56" t="s">
        <v>2388</v>
      </c>
      <c r="J851" s="56"/>
      <c r="K851" s="56"/>
      <c r="L851" s="56" t="s">
        <v>1472</v>
      </c>
      <c r="M851" s="56" t="s">
        <v>1942</v>
      </c>
      <c r="N851" s="56" t="s">
        <v>2389</v>
      </c>
      <c r="O851" s="76" t="s">
        <v>2390</v>
      </c>
      <c r="P851" s="76" t="s">
        <v>1475</v>
      </c>
      <c r="Q851" s="76" t="s">
        <v>1475</v>
      </c>
      <c r="R851" s="56" t="s">
        <v>2391</v>
      </c>
      <c r="S851" s="56" t="s">
        <v>1476</v>
      </c>
      <c r="T851" s="137" t="s">
        <v>1475</v>
      </c>
      <c r="U851" s="146"/>
      <c r="V851" s="146"/>
      <c r="W851" s="146"/>
    </row>
    <row r="852" spans="1:23" ht="78.75" x14ac:dyDescent="0.25">
      <c r="A852" s="94">
        <v>152</v>
      </c>
      <c r="B852" s="2" t="s">
        <v>1946</v>
      </c>
      <c r="C852" s="7" t="s">
        <v>2392</v>
      </c>
      <c r="D852" s="2" t="s">
        <v>2393</v>
      </c>
      <c r="E852" s="7" t="s">
        <v>1480</v>
      </c>
      <c r="F852" s="7">
        <v>3</v>
      </c>
      <c r="G852" s="2" t="s">
        <v>1950</v>
      </c>
      <c r="H852" s="2">
        <v>0</v>
      </c>
      <c r="I852" s="2" t="s">
        <v>2394</v>
      </c>
      <c r="J852" s="2"/>
      <c r="K852" s="2"/>
      <c r="L852" s="2" t="s">
        <v>2395</v>
      </c>
      <c r="M852" s="7" t="s">
        <v>1952</v>
      </c>
      <c r="N852" s="85" t="s">
        <v>1953</v>
      </c>
      <c r="O852" s="3" t="s">
        <v>1475</v>
      </c>
      <c r="P852" s="3" t="s">
        <v>1475</v>
      </c>
      <c r="Q852" s="3" t="s">
        <v>1475</v>
      </c>
      <c r="R852" s="2" t="s">
        <v>2394</v>
      </c>
      <c r="S852" s="2" t="s">
        <v>2396</v>
      </c>
      <c r="T852" s="138" t="s">
        <v>1475</v>
      </c>
      <c r="U852" s="139"/>
      <c r="V852" s="139"/>
      <c r="W852" s="139"/>
    </row>
    <row r="853" spans="1:23" ht="47.25" x14ac:dyDescent="0.25">
      <c r="A853" s="56">
        <v>153</v>
      </c>
      <c r="B853" s="2" t="s">
        <v>1969</v>
      </c>
      <c r="C853" s="2" t="s">
        <v>2397</v>
      </c>
      <c r="D853" s="2" t="s">
        <v>2398</v>
      </c>
      <c r="E853" s="7" t="s">
        <v>1480</v>
      </c>
      <c r="F853" s="2">
        <v>5</v>
      </c>
      <c r="G853" s="80" t="s">
        <v>2304</v>
      </c>
      <c r="H853" s="101">
        <v>0</v>
      </c>
      <c r="I853" s="2" t="s">
        <v>2399</v>
      </c>
      <c r="J853" s="2"/>
      <c r="K853" s="2"/>
      <c r="L853" s="2" t="s">
        <v>2400</v>
      </c>
      <c r="M853" s="7" t="s">
        <v>2119</v>
      </c>
      <c r="N853" s="85" t="s">
        <v>2401</v>
      </c>
      <c r="O853" s="3" t="s">
        <v>1475</v>
      </c>
      <c r="P853" s="2" t="s">
        <v>2399</v>
      </c>
      <c r="Q853" s="2" t="s">
        <v>2402</v>
      </c>
      <c r="R853" s="2" t="s">
        <v>2399</v>
      </c>
      <c r="S853" s="2" t="s">
        <v>14</v>
      </c>
      <c r="T853" s="138" t="s">
        <v>2403</v>
      </c>
      <c r="U853" s="139"/>
      <c r="V853" s="139"/>
      <c r="W853" s="139"/>
    </row>
    <row r="854" spans="1:23" ht="378" x14ac:dyDescent="0.25">
      <c r="A854" s="94">
        <v>154</v>
      </c>
      <c r="B854" s="56" t="s">
        <v>1553</v>
      </c>
      <c r="C854" s="56" t="s">
        <v>2404</v>
      </c>
      <c r="D854" s="56" t="s">
        <v>2405</v>
      </c>
      <c r="E854" s="85" t="s">
        <v>1480</v>
      </c>
      <c r="F854" s="56">
        <v>7</v>
      </c>
      <c r="G854" s="109" t="s">
        <v>1958</v>
      </c>
      <c r="H854" s="110">
        <v>0</v>
      </c>
      <c r="I854" s="56" t="s">
        <v>2406</v>
      </c>
      <c r="J854" s="56"/>
      <c r="K854" s="56"/>
      <c r="L854" s="56" t="s">
        <v>2395</v>
      </c>
      <c r="M854" s="85" t="s">
        <v>1926</v>
      </c>
      <c r="N854" s="83" t="s">
        <v>2407</v>
      </c>
      <c r="O854" s="76" t="s">
        <v>2408</v>
      </c>
      <c r="P854" s="76" t="s">
        <v>2409</v>
      </c>
      <c r="Q854" s="76" t="s">
        <v>2410</v>
      </c>
      <c r="R854" s="76" t="s">
        <v>2408</v>
      </c>
      <c r="S854" s="56" t="s">
        <v>13</v>
      </c>
      <c r="T854" s="137" t="s">
        <v>2411</v>
      </c>
      <c r="U854" s="146"/>
      <c r="V854" s="146"/>
      <c r="W854" s="146"/>
    </row>
    <row r="855" spans="1:23" ht="315" x14ac:dyDescent="0.25">
      <c r="A855" s="56">
        <v>155</v>
      </c>
      <c r="B855" s="56" t="s">
        <v>1477</v>
      </c>
      <c r="C855" s="109" t="s">
        <v>2412</v>
      </c>
      <c r="D855" s="56" t="s">
        <v>2413</v>
      </c>
      <c r="E855" s="85" t="s">
        <v>1480</v>
      </c>
      <c r="F855" s="109">
        <v>20</v>
      </c>
      <c r="G855" s="109" t="s">
        <v>1545</v>
      </c>
      <c r="H855" s="111">
        <v>0</v>
      </c>
      <c r="I855" s="56" t="s">
        <v>2414</v>
      </c>
      <c r="J855" s="56"/>
      <c r="K855" s="56"/>
      <c r="L855" s="56" t="s">
        <v>2395</v>
      </c>
      <c r="M855" s="83" t="s">
        <v>2228</v>
      </c>
      <c r="N855" s="84" t="s">
        <v>2415</v>
      </c>
      <c r="O855" s="76" t="s">
        <v>2416</v>
      </c>
      <c r="P855" s="76" t="s">
        <v>2417</v>
      </c>
      <c r="Q855" s="76" t="s">
        <v>2418</v>
      </c>
      <c r="R855" s="76" t="s">
        <v>2416</v>
      </c>
      <c r="S855" s="56" t="s">
        <v>13</v>
      </c>
      <c r="T855" s="137" t="s">
        <v>2419</v>
      </c>
      <c r="U855" s="146"/>
      <c r="V855" s="146"/>
      <c r="W855" s="146"/>
    </row>
    <row r="856" spans="1:23" ht="110.25" x14ac:dyDescent="0.25">
      <c r="A856" s="94">
        <v>156</v>
      </c>
      <c r="B856" s="2" t="s">
        <v>1490</v>
      </c>
      <c r="C856" s="7" t="s">
        <v>2420</v>
      </c>
      <c r="D856" s="2" t="s">
        <v>2421</v>
      </c>
      <c r="E856" s="2" t="s">
        <v>1677</v>
      </c>
      <c r="F856" s="2">
        <v>1</v>
      </c>
      <c r="G856" s="2" t="s">
        <v>2147</v>
      </c>
      <c r="H856" s="100">
        <v>0</v>
      </c>
      <c r="I856" s="13" t="s">
        <v>2422</v>
      </c>
      <c r="J856" s="13"/>
      <c r="K856" s="13"/>
      <c r="L856" s="2" t="s">
        <v>2395</v>
      </c>
      <c r="M856" s="26">
        <v>45544</v>
      </c>
      <c r="N856" s="3" t="s">
        <v>2423</v>
      </c>
      <c r="O856" s="3" t="s">
        <v>1475</v>
      </c>
      <c r="P856" s="3" t="s">
        <v>2424</v>
      </c>
      <c r="Q856" s="3" t="s">
        <v>2425</v>
      </c>
      <c r="R856" s="3" t="s">
        <v>2424</v>
      </c>
      <c r="S856" s="2" t="s">
        <v>14</v>
      </c>
      <c r="T856" s="138" t="s">
        <v>2426</v>
      </c>
      <c r="U856" s="139"/>
      <c r="V856" s="139"/>
      <c r="W856" s="139"/>
    </row>
    <row r="857" spans="1:23" ht="78.75" x14ac:dyDescent="0.25">
      <c r="A857" s="56">
        <v>157</v>
      </c>
      <c r="B857" s="2" t="s">
        <v>1490</v>
      </c>
      <c r="C857" s="7" t="s">
        <v>2427</v>
      </c>
      <c r="D857" s="2" t="s">
        <v>2428</v>
      </c>
      <c r="E857" s="2" t="s">
        <v>1677</v>
      </c>
      <c r="F857" s="2">
        <v>2</v>
      </c>
      <c r="G857" s="2" t="s">
        <v>2429</v>
      </c>
      <c r="H857" s="100">
        <v>0</v>
      </c>
      <c r="I857" s="13" t="s">
        <v>2430</v>
      </c>
      <c r="J857" s="13"/>
      <c r="K857" s="13"/>
      <c r="L857" s="2" t="s">
        <v>2395</v>
      </c>
      <c r="M857" s="26">
        <v>45555</v>
      </c>
      <c r="N857" s="3" t="s">
        <v>2423</v>
      </c>
      <c r="O857" s="3" t="s">
        <v>1475</v>
      </c>
      <c r="P857" s="3" t="s">
        <v>2431</v>
      </c>
      <c r="Q857" s="3" t="s">
        <v>2432</v>
      </c>
      <c r="R857" s="3" t="s">
        <v>2431</v>
      </c>
      <c r="S857" s="2" t="s">
        <v>14</v>
      </c>
      <c r="T857" s="138" t="s">
        <v>2433</v>
      </c>
      <c r="U857" s="139"/>
      <c r="V857" s="139"/>
      <c r="W857" s="139"/>
    </row>
    <row r="858" spans="1:23" ht="78.75" x14ac:dyDescent="0.25">
      <c r="A858" s="94">
        <v>158</v>
      </c>
      <c r="B858" s="2" t="s">
        <v>1490</v>
      </c>
      <c r="C858" s="7" t="s">
        <v>2434</v>
      </c>
      <c r="D858" s="2" t="s">
        <v>2435</v>
      </c>
      <c r="E858" s="2" t="s">
        <v>1677</v>
      </c>
      <c r="F858" s="2">
        <v>1</v>
      </c>
      <c r="G858" s="2" t="s">
        <v>1883</v>
      </c>
      <c r="H858" s="100">
        <v>0</v>
      </c>
      <c r="I858" s="13" t="s">
        <v>2436</v>
      </c>
      <c r="J858" s="13"/>
      <c r="K858" s="13"/>
      <c r="L858" s="2" t="s">
        <v>2395</v>
      </c>
      <c r="M858" s="26">
        <v>45544</v>
      </c>
      <c r="N858" s="3" t="s">
        <v>2423</v>
      </c>
      <c r="O858" s="3" t="s">
        <v>1475</v>
      </c>
      <c r="P858" s="3" t="s">
        <v>2437</v>
      </c>
      <c r="Q858" s="3" t="s">
        <v>2438</v>
      </c>
      <c r="R858" s="3" t="s">
        <v>2437</v>
      </c>
      <c r="S858" s="2" t="s">
        <v>14</v>
      </c>
      <c r="T858" s="138" t="s">
        <v>2439</v>
      </c>
      <c r="U858" s="139"/>
      <c r="V858" s="139"/>
      <c r="W858" s="139"/>
    </row>
    <row r="859" spans="1:23" ht="63" x14ac:dyDescent="0.25">
      <c r="A859" s="56">
        <v>159</v>
      </c>
      <c r="B859" s="2" t="s">
        <v>1490</v>
      </c>
      <c r="C859" s="7" t="s">
        <v>2440</v>
      </c>
      <c r="D859" s="2" t="s">
        <v>2441</v>
      </c>
      <c r="E859" s="2" t="s">
        <v>1677</v>
      </c>
      <c r="F859" s="2">
        <v>2</v>
      </c>
      <c r="G859" s="2" t="s">
        <v>2442</v>
      </c>
      <c r="H859" s="100">
        <v>0</v>
      </c>
      <c r="I859" s="13" t="s">
        <v>2443</v>
      </c>
      <c r="J859" s="13"/>
      <c r="K859" s="13"/>
      <c r="L859" s="2" t="s">
        <v>2395</v>
      </c>
      <c r="M859" s="26">
        <v>45555</v>
      </c>
      <c r="N859" s="3" t="s">
        <v>2423</v>
      </c>
      <c r="O859" s="3" t="s">
        <v>1475</v>
      </c>
      <c r="P859" s="3" t="s">
        <v>2444</v>
      </c>
      <c r="Q859" s="3" t="s">
        <v>2445</v>
      </c>
      <c r="R859" s="3" t="s">
        <v>2444</v>
      </c>
      <c r="S859" s="2" t="s">
        <v>14</v>
      </c>
      <c r="T859" s="138" t="s">
        <v>2446</v>
      </c>
      <c r="U859" s="139"/>
      <c r="V859" s="139"/>
      <c r="W859" s="139"/>
    </row>
    <row r="860" spans="1:23" ht="78.75" x14ac:dyDescent="0.25">
      <c r="A860" s="94">
        <v>160</v>
      </c>
      <c r="B860" s="2" t="s">
        <v>1490</v>
      </c>
      <c r="C860" s="7" t="s">
        <v>2447</v>
      </c>
      <c r="D860" s="2" t="s">
        <v>2448</v>
      </c>
      <c r="E860" s="2" t="s">
        <v>1677</v>
      </c>
      <c r="F860" s="2">
        <v>2</v>
      </c>
      <c r="G860" s="2" t="s">
        <v>2449</v>
      </c>
      <c r="H860" s="100">
        <v>0</v>
      </c>
      <c r="I860" s="13" t="s">
        <v>2450</v>
      </c>
      <c r="J860" s="13"/>
      <c r="K860" s="13"/>
      <c r="L860" s="2" t="s">
        <v>2395</v>
      </c>
      <c r="M860" s="26">
        <v>45555</v>
      </c>
      <c r="N860" s="3" t="s">
        <v>2423</v>
      </c>
      <c r="O860" s="3" t="s">
        <v>1475</v>
      </c>
      <c r="P860" s="3" t="s">
        <v>2451</v>
      </c>
      <c r="Q860" s="3" t="s">
        <v>2452</v>
      </c>
      <c r="R860" s="3" t="s">
        <v>2451</v>
      </c>
      <c r="S860" s="2" t="s">
        <v>14</v>
      </c>
      <c r="T860" s="138" t="s">
        <v>2453</v>
      </c>
      <c r="U860" s="139"/>
      <c r="V860" s="139"/>
      <c r="W860" s="139"/>
    </row>
    <row r="861" spans="1:23" ht="63" x14ac:dyDescent="0.25">
      <c r="A861" s="56">
        <v>161</v>
      </c>
      <c r="B861" s="2" t="s">
        <v>1490</v>
      </c>
      <c r="C861" s="7" t="s">
        <v>2454</v>
      </c>
      <c r="D861" s="2" t="s">
        <v>2455</v>
      </c>
      <c r="E861" s="2" t="s">
        <v>1677</v>
      </c>
      <c r="F861" s="2">
        <v>1</v>
      </c>
      <c r="G861" s="2" t="s">
        <v>1493</v>
      </c>
      <c r="H861" s="100">
        <v>0</v>
      </c>
      <c r="I861" s="7" t="s">
        <v>2456</v>
      </c>
      <c r="J861" s="7"/>
      <c r="K861" s="7"/>
      <c r="L861" s="2" t="s">
        <v>2395</v>
      </c>
      <c r="M861" s="26">
        <v>45544</v>
      </c>
      <c r="N861" s="3" t="s">
        <v>2423</v>
      </c>
      <c r="O861" s="3" t="s">
        <v>1475</v>
      </c>
      <c r="P861" s="3" t="s">
        <v>2457</v>
      </c>
      <c r="Q861" s="3" t="s">
        <v>2458</v>
      </c>
      <c r="R861" s="3" t="s">
        <v>2457</v>
      </c>
      <c r="S861" s="2" t="s">
        <v>14</v>
      </c>
      <c r="T861" s="138" t="s">
        <v>2459</v>
      </c>
      <c r="U861" s="139"/>
      <c r="V861" s="139"/>
      <c r="W861" s="139"/>
    </row>
    <row r="862" spans="1:23" ht="78.75" x14ac:dyDescent="0.25">
      <c r="A862" s="94">
        <v>162</v>
      </c>
      <c r="B862" s="2" t="s">
        <v>1490</v>
      </c>
      <c r="C862" s="7" t="s">
        <v>2460</v>
      </c>
      <c r="D862" s="2" t="s">
        <v>2461</v>
      </c>
      <c r="E862" s="2" t="s">
        <v>1677</v>
      </c>
      <c r="F862" s="2">
        <v>2</v>
      </c>
      <c r="G862" s="2" t="s">
        <v>2462</v>
      </c>
      <c r="H862" s="100">
        <v>0</v>
      </c>
      <c r="I862" s="7" t="s">
        <v>2463</v>
      </c>
      <c r="J862" s="7"/>
      <c r="K862" s="7"/>
      <c r="L862" s="2" t="s">
        <v>2395</v>
      </c>
      <c r="M862" s="26">
        <v>45555</v>
      </c>
      <c r="N862" s="3" t="s">
        <v>2423</v>
      </c>
      <c r="O862" s="3" t="s">
        <v>1475</v>
      </c>
      <c r="P862" s="3" t="s">
        <v>2464</v>
      </c>
      <c r="Q862" s="3" t="s">
        <v>2465</v>
      </c>
      <c r="R862" s="3" t="s">
        <v>2464</v>
      </c>
      <c r="S862" s="2" t="s">
        <v>14</v>
      </c>
      <c r="T862" s="138" t="s">
        <v>2466</v>
      </c>
      <c r="U862" s="139"/>
      <c r="V862" s="139"/>
      <c r="W862" s="139"/>
    </row>
    <row r="863" spans="1:23" ht="94.5" x14ac:dyDescent="0.25">
      <c r="A863" s="56">
        <v>163</v>
      </c>
      <c r="B863" s="2" t="s">
        <v>1490</v>
      </c>
      <c r="C863" s="7" t="s">
        <v>2467</v>
      </c>
      <c r="D863" s="2" t="s">
        <v>2468</v>
      </c>
      <c r="E863" s="2" t="s">
        <v>1677</v>
      </c>
      <c r="F863" s="2">
        <v>1</v>
      </c>
      <c r="G863" s="2" t="s">
        <v>2469</v>
      </c>
      <c r="H863" s="100">
        <v>0</v>
      </c>
      <c r="I863" s="7" t="s">
        <v>2470</v>
      </c>
      <c r="J863" s="7"/>
      <c r="K863" s="7"/>
      <c r="L863" s="2" t="s">
        <v>2395</v>
      </c>
      <c r="M863" s="26">
        <v>45544</v>
      </c>
      <c r="N863" s="26">
        <v>45657</v>
      </c>
      <c r="O863" s="3" t="s">
        <v>1475</v>
      </c>
      <c r="P863" s="3" t="s">
        <v>2471</v>
      </c>
      <c r="Q863" s="3" t="s">
        <v>2472</v>
      </c>
      <c r="R863" s="3" t="s">
        <v>2471</v>
      </c>
      <c r="S863" s="2" t="s">
        <v>14</v>
      </c>
      <c r="T863" s="138" t="s">
        <v>2473</v>
      </c>
      <c r="U863" s="139"/>
      <c r="V863" s="139"/>
      <c r="W863" s="139"/>
    </row>
    <row r="864" spans="1:23" ht="63" x14ac:dyDescent="0.25">
      <c r="A864" s="94">
        <v>164</v>
      </c>
      <c r="B864" s="2" t="s">
        <v>1490</v>
      </c>
      <c r="C864" s="7" t="s">
        <v>2474</v>
      </c>
      <c r="D864" s="2" t="s">
        <v>2475</v>
      </c>
      <c r="E864" s="2" t="s">
        <v>1677</v>
      </c>
      <c r="F864" s="2">
        <v>1</v>
      </c>
      <c r="G864" s="2" t="s">
        <v>2449</v>
      </c>
      <c r="H864" s="100">
        <v>0</v>
      </c>
      <c r="I864" s="13" t="s">
        <v>2476</v>
      </c>
      <c r="J864" s="13"/>
      <c r="K864" s="13"/>
      <c r="L864" s="2" t="s">
        <v>2395</v>
      </c>
      <c r="M864" s="26">
        <v>45544</v>
      </c>
      <c r="N864" s="3" t="s">
        <v>2423</v>
      </c>
      <c r="O864" s="3" t="s">
        <v>1475</v>
      </c>
      <c r="P864" s="3" t="s">
        <v>2477</v>
      </c>
      <c r="Q864" s="3" t="s">
        <v>2478</v>
      </c>
      <c r="R864" s="3" t="s">
        <v>2477</v>
      </c>
      <c r="S864" s="2" t="s">
        <v>14</v>
      </c>
      <c r="T864" s="138" t="s">
        <v>2479</v>
      </c>
      <c r="U864" s="139"/>
      <c r="V864" s="139"/>
      <c r="W864" s="139"/>
    </row>
    <row r="865" spans="1:23" ht="78.75" x14ac:dyDescent="0.25">
      <c r="A865" s="56">
        <v>165</v>
      </c>
      <c r="B865" s="2" t="s">
        <v>1490</v>
      </c>
      <c r="C865" s="7" t="s">
        <v>2480</v>
      </c>
      <c r="D865" s="2" t="s">
        <v>2481</v>
      </c>
      <c r="E865" s="2" t="s">
        <v>1677</v>
      </c>
      <c r="F865" s="2">
        <v>3</v>
      </c>
      <c r="G865" s="2" t="s">
        <v>1883</v>
      </c>
      <c r="H865" s="100">
        <v>0</v>
      </c>
      <c r="I865" s="13" t="s">
        <v>2482</v>
      </c>
      <c r="J865" s="13"/>
      <c r="K865" s="13"/>
      <c r="L865" s="2" t="s">
        <v>2395</v>
      </c>
      <c r="M865" s="26">
        <v>45555</v>
      </c>
      <c r="N865" s="3" t="s">
        <v>2423</v>
      </c>
      <c r="O865" s="3" t="s">
        <v>1475</v>
      </c>
      <c r="P865" s="3" t="s">
        <v>2483</v>
      </c>
      <c r="Q865" s="3" t="s">
        <v>2484</v>
      </c>
      <c r="R865" s="3" t="s">
        <v>2483</v>
      </c>
      <c r="S865" s="2" t="s">
        <v>14</v>
      </c>
      <c r="T865" s="138" t="s">
        <v>2485</v>
      </c>
      <c r="U865" s="139"/>
      <c r="V865" s="139"/>
      <c r="W865" s="139"/>
    </row>
    <row r="866" spans="1:23" ht="78.75" x14ac:dyDescent="0.25">
      <c r="A866" s="94">
        <v>166</v>
      </c>
      <c r="B866" s="2" t="s">
        <v>1490</v>
      </c>
      <c r="C866" s="7" t="s">
        <v>2486</v>
      </c>
      <c r="D866" s="2" t="s">
        <v>2487</v>
      </c>
      <c r="E866" s="2" t="s">
        <v>1677</v>
      </c>
      <c r="F866" s="2">
        <v>2</v>
      </c>
      <c r="G866" s="2" t="s">
        <v>2488</v>
      </c>
      <c r="H866" s="101" t="s">
        <v>2489</v>
      </c>
      <c r="I866" s="13" t="s">
        <v>2490</v>
      </c>
      <c r="J866" s="13"/>
      <c r="K866" s="13"/>
      <c r="L866" s="2" t="s">
        <v>2395</v>
      </c>
      <c r="M866" s="26">
        <v>45588</v>
      </c>
      <c r="N866" s="3" t="s">
        <v>2423</v>
      </c>
      <c r="O866" s="3" t="s">
        <v>1475</v>
      </c>
      <c r="P866" s="3" t="s">
        <v>2491</v>
      </c>
      <c r="Q866" s="3" t="s">
        <v>2492</v>
      </c>
      <c r="R866" s="3" t="s">
        <v>2491</v>
      </c>
      <c r="S866" s="2" t="s">
        <v>14</v>
      </c>
      <c r="T866" s="138" t="s">
        <v>2493</v>
      </c>
      <c r="U866" s="139"/>
      <c r="V866" s="139"/>
      <c r="W866" s="139"/>
    </row>
    <row r="867" spans="1:23" ht="78.75" x14ac:dyDescent="0.25">
      <c r="A867" s="56">
        <v>167</v>
      </c>
      <c r="B867" s="2" t="s">
        <v>1490</v>
      </c>
      <c r="C867" s="7" t="s">
        <v>2494</v>
      </c>
      <c r="D867" s="2" t="s">
        <v>2495</v>
      </c>
      <c r="E867" s="2" t="s">
        <v>1677</v>
      </c>
      <c r="F867" s="2">
        <v>1</v>
      </c>
      <c r="G867" s="2" t="s">
        <v>2496</v>
      </c>
      <c r="H867" s="101" t="s">
        <v>2497</v>
      </c>
      <c r="I867" s="7" t="s">
        <v>2498</v>
      </c>
      <c r="J867" s="7"/>
      <c r="K867" s="7"/>
      <c r="L867" s="2" t="s">
        <v>2395</v>
      </c>
      <c r="M867" s="26">
        <v>45544</v>
      </c>
      <c r="N867" s="3" t="s">
        <v>2423</v>
      </c>
      <c r="O867" s="3" t="s">
        <v>1475</v>
      </c>
      <c r="P867" s="3" t="s">
        <v>2499</v>
      </c>
      <c r="Q867" s="3" t="s">
        <v>2500</v>
      </c>
      <c r="R867" s="3" t="s">
        <v>2499</v>
      </c>
      <c r="S867" s="2" t="s">
        <v>14</v>
      </c>
      <c r="T867" s="138" t="s">
        <v>2501</v>
      </c>
      <c r="U867" s="139"/>
      <c r="V867" s="139"/>
      <c r="W867" s="139"/>
    </row>
    <row r="868" spans="1:23" ht="63" x14ac:dyDescent="0.25">
      <c r="A868" s="94">
        <v>168</v>
      </c>
      <c r="B868" s="2" t="s">
        <v>1490</v>
      </c>
      <c r="C868" s="7" t="s">
        <v>2502</v>
      </c>
      <c r="D868" s="2" t="s">
        <v>2503</v>
      </c>
      <c r="E868" s="2" t="s">
        <v>1677</v>
      </c>
      <c r="F868" s="2">
        <v>2</v>
      </c>
      <c r="G868" s="2" t="s">
        <v>2155</v>
      </c>
      <c r="H868" s="101" t="s">
        <v>2156</v>
      </c>
      <c r="I868" s="7" t="s">
        <v>2504</v>
      </c>
      <c r="J868" s="7"/>
      <c r="K868" s="7"/>
      <c r="L868" s="2" t="s">
        <v>2395</v>
      </c>
      <c r="M868" s="26">
        <v>45555</v>
      </c>
      <c r="N868" s="3" t="s">
        <v>2423</v>
      </c>
      <c r="O868" s="3" t="s">
        <v>1475</v>
      </c>
      <c r="P868" s="3" t="s">
        <v>2505</v>
      </c>
      <c r="Q868" s="3" t="s">
        <v>2506</v>
      </c>
      <c r="R868" s="3" t="s">
        <v>2505</v>
      </c>
      <c r="S868" s="2" t="s">
        <v>1499</v>
      </c>
      <c r="T868" s="138" t="s">
        <v>2507</v>
      </c>
      <c r="U868" s="139"/>
      <c r="V868" s="139"/>
      <c r="W868" s="139"/>
    </row>
    <row r="869" spans="1:23" ht="78.75" x14ac:dyDescent="0.25">
      <c r="A869" s="56">
        <v>169</v>
      </c>
      <c r="B869" s="2" t="s">
        <v>1490</v>
      </c>
      <c r="C869" s="7" t="s">
        <v>2508</v>
      </c>
      <c r="D869" s="2" t="s">
        <v>2509</v>
      </c>
      <c r="E869" s="2" t="s">
        <v>1677</v>
      </c>
      <c r="F869" s="2">
        <v>1</v>
      </c>
      <c r="G869" s="2" t="s">
        <v>2510</v>
      </c>
      <c r="H869" s="100">
        <v>0</v>
      </c>
      <c r="I869" s="7" t="s">
        <v>2511</v>
      </c>
      <c r="J869" s="7"/>
      <c r="K869" s="7"/>
      <c r="L869" s="2" t="s">
        <v>2395</v>
      </c>
      <c r="M869" s="26">
        <v>45544</v>
      </c>
      <c r="N869" s="3" t="s">
        <v>2423</v>
      </c>
      <c r="O869" s="3" t="s">
        <v>1475</v>
      </c>
      <c r="P869" s="3" t="s">
        <v>2512</v>
      </c>
      <c r="Q869" s="3" t="s">
        <v>2513</v>
      </c>
      <c r="R869" s="3" t="s">
        <v>2512</v>
      </c>
      <c r="S869" s="2" t="s">
        <v>14</v>
      </c>
      <c r="T869" s="138" t="s">
        <v>2514</v>
      </c>
      <c r="U869" s="139"/>
      <c r="V869" s="139"/>
      <c r="W869" s="139"/>
    </row>
    <row r="870" spans="1:23" ht="94.5" x14ac:dyDescent="0.25">
      <c r="A870" s="94">
        <v>170</v>
      </c>
      <c r="B870" s="2" t="s">
        <v>1490</v>
      </c>
      <c r="C870" s="7" t="s">
        <v>2515</v>
      </c>
      <c r="D870" s="2" t="s">
        <v>2516</v>
      </c>
      <c r="E870" s="2" t="s">
        <v>1677</v>
      </c>
      <c r="F870" s="2">
        <v>1</v>
      </c>
      <c r="G870" s="2" t="s">
        <v>2517</v>
      </c>
      <c r="H870" s="100">
        <v>0</v>
      </c>
      <c r="I870" s="13">
        <v>487305</v>
      </c>
      <c r="J870" s="7"/>
      <c r="K870" s="7"/>
      <c r="L870" s="2" t="s">
        <v>2395</v>
      </c>
      <c r="M870" s="26">
        <v>45755</v>
      </c>
      <c r="N870" s="3">
        <v>45913</v>
      </c>
      <c r="O870" s="3" t="s">
        <v>1475</v>
      </c>
      <c r="P870" s="3" t="s">
        <v>2518</v>
      </c>
      <c r="Q870" s="3" t="s">
        <v>2519</v>
      </c>
      <c r="R870" s="3" t="s">
        <v>2518</v>
      </c>
      <c r="S870" s="2" t="s">
        <v>13</v>
      </c>
      <c r="T870" s="138" t="s">
        <v>2520</v>
      </c>
      <c r="U870" s="138"/>
      <c r="V870" s="138"/>
      <c r="W870" s="138"/>
    </row>
    <row r="871" spans="1:23" ht="63" x14ac:dyDescent="0.25">
      <c r="A871" s="56">
        <v>171</v>
      </c>
      <c r="B871" s="56" t="s">
        <v>1490</v>
      </c>
      <c r="C871" s="85" t="s">
        <v>2521</v>
      </c>
      <c r="D871" s="56" t="s">
        <v>2522</v>
      </c>
      <c r="E871" s="56" t="s">
        <v>1677</v>
      </c>
      <c r="F871" s="56">
        <v>2</v>
      </c>
      <c r="G871" s="56" t="s">
        <v>2523</v>
      </c>
      <c r="H871" s="97">
        <v>0</v>
      </c>
      <c r="I871" s="96" t="s">
        <v>2524</v>
      </c>
      <c r="J871" s="85"/>
      <c r="K871" s="85"/>
      <c r="L871" s="56" t="s">
        <v>2395</v>
      </c>
      <c r="M871" s="90">
        <v>45895</v>
      </c>
      <c r="N871" s="76">
        <v>45989</v>
      </c>
      <c r="O871" s="76" t="s">
        <v>1475</v>
      </c>
      <c r="P871" s="76" t="s">
        <v>2525</v>
      </c>
      <c r="Q871" s="76" t="s">
        <v>2526</v>
      </c>
      <c r="R871" s="96" t="s">
        <v>2524</v>
      </c>
      <c r="S871" s="56" t="s">
        <v>13</v>
      </c>
      <c r="T871" s="140" t="s">
        <v>2527</v>
      </c>
      <c r="U871" s="141"/>
      <c r="V871" s="141"/>
      <c r="W871" s="142"/>
    </row>
    <row r="872" spans="1:23" ht="63" x14ac:dyDescent="0.25">
      <c r="A872" s="94">
        <v>172</v>
      </c>
      <c r="B872" s="56" t="s">
        <v>1490</v>
      </c>
      <c r="C872" s="85" t="s">
        <v>2528</v>
      </c>
      <c r="D872" s="56" t="s">
        <v>2529</v>
      </c>
      <c r="E872" s="56" t="s">
        <v>1677</v>
      </c>
      <c r="F872" s="56">
        <v>1</v>
      </c>
      <c r="G872" s="56" t="s">
        <v>2517</v>
      </c>
      <c r="H872" s="97">
        <v>0</v>
      </c>
      <c r="I872" s="96" t="s">
        <v>2530</v>
      </c>
      <c r="J872" s="85"/>
      <c r="K872" s="85"/>
      <c r="L872" s="56" t="s">
        <v>2395</v>
      </c>
      <c r="M872" s="90">
        <v>45895</v>
      </c>
      <c r="N872" s="76">
        <v>45989</v>
      </c>
      <c r="O872" s="76" t="s">
        <v>1475</v>
      </c>
      <c r="P872" s="76" t="s">
        <v>2531</v>
      </c>
      <c r="Q872" s="76" t="s">
        <v>2532</v>
      </c>
      <c r="R872" s="96" t="s">
        <v>2530</v>
      </c>
      <c r="S872" s="56" t="s">
        <v>13</v>
      </c>
      <c r="T872" s="137" t="s">
        <v>2533</v>
      </c>
      <c r="U872" s="137"/>
      <c r="V872" s="137"/>
      <c r="W872" s="137"/>
    </row>
    <row r="873" spans="1:23" ht="63" x14ac:dyDescent="0.25">
      <c r="A873" s="56">
        <v>173</v>
      </c>
      <c r="B873" s="56" t="s">
        <v>1490</v>
      </c>
      <c r="C873" s="56" t="s">
        <v>2534</v>
      </c>
      <c r="D873" s="56" t="s">
        <v>2535</v>
      </c>
      <c r="E873" s="56" t="s">
        <v>1480</v>
      </c>
      <c r="F873" s="56">
        <v>1</v>
      </c>
      <c r="G873" s="56" t="s">
        <v>1883</v>
      </c>
      <c r="H873" s="56">
        <v>0</v>
      </c>
      <c r="I873" s="97" t="s">
        <v>2536</v>
      </c>
      <c r="J873" s="96" t="s">
        <v>2395</v>
      </c>
      <c r="K873" s="90">
        <v>45982</v>
      </c>
      <c r="L873" s="56" t="s">
        <v>2395</v>
      </c>
      <c r="M873" s="90">
        <v>45982</v>
      </c>
      <c r="N873" s="90">
        <v>46022</v>
      </c>
      <c r="O873" s="56" t="s">
        <v>1475</v>
      </c>
      <c r="P873" s="90" t="s">
        <v>1475</v>
      </c>
      <c r="Q873" s="76" t="s">
        <v>1475</v>
      </c>
      <c r="R873" s="76" t="s">
        <v>2536</v>
      </c>
      <c r="S873" s="76" t="s">
        <v>13</v>
      </c>
      <c r="T873" s="143" t="s">
        <v>2537</v>
      </c>
      <c r="U873" s="144"/>
      <c r="V873" s="144"/>
      <c r="W873" s="145"/>
    </row>
    <row r="874" spans="1:23" ht="63" x14ac:dyDescent="0.25">
      <c r="A874" s="94">
        <v>174</v>
      </c>
      <c r="B874" s="56" t="s">
        <v>1490</v>
      </c>
      <c r="C874" s="56" t="s">
        <v>2538</v>
      </c>
      <c r="D874" s="56" t="s">
        <v>2539</v>
      </c>
      <c r="E874" s="56" t="s">
        <v>1480</v>
      </c>
      <c r="F874" s="56">
        <v>1</v>
      </c>
      <c r="G874" s="56" t="s">
        <v>2540</v>
      </c>
      <c r="H874" s="56">
        <v>0</v>
      </c>
      <c r="I874" s="97" t="s">
        <v>2541</v>
      </c>
      <c r="J874" s="96" t="s">
        <v>2395</v>
      </c>
      <c r="K874" s="90">
        <v>45982</v>
      </c>
      <c r="L874" s="56" t="s">
        <v>2395</v>
      </c>
      <c r="M874" s="90">
        <v>45982</v>
      </c>
      <c r="N874" s="90">
        <v>46022</v>
      </c>
      <c r="O874" s="56" t="s">
        <v>1475</v>
      </c>
      <c r="P874" s="90" t="s">
        <v>1475</v>
      </c>
      <c r="Q874" s="76" t="s">
        <v>1475</v>
      </c>
      <c r="R874" s="76" t="s">
        <v>2541</v>
      </c>
      <c r="S874" s="76" t="s">
        <v>13</v>
      </c>
      <c r="T874" s="143" t="s">
        <v>2542</v>
      </c>
      <c r="U874" s="144"/>
      <c r="V874" s="144"/>
      <c r="W874" s="145"/>
    </row>
    <row r="875" spans="1:23" ht="78.75" x14ac:dyDescent="0.25">
      <c r="A875" s="56">
        <v>175</v>
      </c>
      <c r="B875" s="56" t="s">
        <v>1490</v>
      </c>
      <c r="C875" s="56" t="s">
        <v>2543</v>
      </c>
      <c r="D875" s="56" t="s">
        <v>2544</v>
      </c>
      <c r="E875" s="56" t="s">
        <v>1480</v>
      </c>
      <c r="F875" s="56">
        <v>1</v>
      </c>
      <c r="G875" s="56" t="s">
        <v>2545</v>
      </c>
      <c r="H875" s="56">
        <v>0</v>
      </c>
      <c r="I875" s="97" t="s">
        <v>2546</v>
      </c>
      <c r="J875" s="96" t="s">
        <v>2395</v>
      </c>
      <c r="K875" s="90">
        <v>45982</v>
      </c>
      <c r="L875" s="56" t="s">
        <v>2395</v>
      </c>
      <c r="M875" s="90">
        <v>45982</v>
      </c>
      <c r="N875" s="90">
        <v>46022</v>
      </c>
      <c r="O875" s="56" t="s">
        <v>1475</v>
      </c>
      <c r="P875" s="90" t="s">
        <v>1475</v>
      </c>
      <c r="Q875" s="76" t="s">
        <v>1475</v>
      </c>
      <c r="R875" s="76" t="s">
        <v>2546</v>
      </c>
      <c r="S875" s="76" t="s">
        <v>13</v>
      </c>
      <c r="T875" s="143" t="s">
        <v>2547</v>
      </c>
      <c r="U875" s="144"/>
      <c r="V875" s="144"/>
      <c r="W875" s="145"/>
    </row>
    <row r="876" spans="1:23" ht="110.25" x14ac:dyDescent="0.25">
      <c r="A876" s="94">
        <v>176</v>
      </c>
      <c r="B876" s="56" t="s">
        <v>1465</v>
      </c>
      <c r="C876" s="56" t="s">
        <v>2548</v>
      </c>
      <c r="D876" s="56" t="s">
        <v>2549</v>
      </c>
      <c r="E876" s="76" t="s">
        <v>1940</v>
      </c>
      <c r="F876" s="56">
        <v>1</v>
      </c>
      <c r="G876" s="56" t="s">
        <v>1468</v>
      </c>
      <c r="H876" s="56">
        <v>0</v>
      </c>
      <c r="I876" s="56" t="s">
        <v>2550</v>
      </c>
      <c r="J876" s="56"/>
      <c r="K876" s="56"/>
      <c r="L876" s="56" t="s">
        <v>1472</v>
      </c>
      <c r="M876" s="56" t="s">
        <v>1942</v>
      </c>
      <c r="N876" s="56" t="s">
        <v>2551</v>
      </c>
      <c r="O876" s="76" t="s">
        <v>2552</v>
      </c>
      <c r="P876" s="76" t="s">
        <v>1475</v>
      </c>
      <c r="Q876" s="76" t="s">
        <v>1475</v>
      </c>
      <c r="R876" s="56" t="s">
        <v>2553</v>
      </c>
      <c r="S876" s="56" t="s">
        <v>1476</v>
      </c>
      <c r="T876" s="137" t="s">
        <v>1475</v>
      </c>
      <c r="U876" s="146"/>
      <c r="V876" s="146"/>
      <c r="W876" s="146"/>
    </row>
    <row r="877" spans="1:23" ht="78.75" x14ac:dyDescent="0.25">
      <c r="A877" s="56">
        <v>177</v>
      </c>
      <c r="B877" s="56" t="s">
        <v>1651</v>
      </c>
      <c r="C877" s="56" t="s">
        <v>2554</v>
      </c>
      <c r="D877" s="56" t="s">
        <v>2555</v>
      </c>
      <c r="E877" s="56" t="s">
        <v>1480</v>
      </c>
      <c r="F877" s="56">
        <v>3</v>
      </c>
      <c r="G877" s="56" t="s">
        <v>1950</v>
      </c>
      <c r="H877" s="110">
        <v>0</v>
      </c>
      <c r="I877" s="95" t="s">
        <v>2556</v>
      </c>
      <c r="J877" s="95"/>
      <c r="K877" s="95"/>
      <c r="L877" s="95" t="s">
        <v>2203</v>
      </c>
      <c r="M877" s="76" t="s">
        <v>1952</v>
      </c>
      <c r="N877" s="76" t="s">
        <v>2300</v>
      </c>
      <c r="O877" s="84" t="s">
        <v>1475</v>
      </c>
      <c r="P877" s="84" t="s">
        <v>1475</v>
      </c>
      <c r="Q877" s="84" t="s">
        <v>1475</v>
      </c>
      <c r="R877" s="95" t="s">
        <v>2556</v>
      </c>
      <c r="S877" s="56" t="s">
        <v>2557</v>
      </c>
      <c r="T877" s="137" t="s">
        <v>1475</v>
      </c>
      <c r="U877" s="146"/>
      <c r="V877" s="146"/>
      <c r="W877" s="146"/>
    </row>
    <row r="878" spans="1:23" ht="47.25" x14ac:dyDescent="0.25">
      <c r="A878" s="94">
        <v>178</v>
      </c>
      <c r="B878" s="56" t="s">
        <v>2205</v>
      </c>
      <c r="C878" s="56" t="s">
        <v>2558</v>
      </c>
      <c r="D878" s="56" t="s">
        <v>2559</v>
      </c>
      <c r="E878" s="76" t="s">
        <v>1480</v>
      </c>
      <c r="F878" s="56">
        <v>10</v>
      </c>
      <c r="G878" s="56" t="s">
        <v>2560</v>
      </c>
      <c r="H878" s="110">
        <v>0</v>
      </c>
      <c r="I878" s="95" t="s">
        <v>2561</v>
      </c>
      <c r="J878" s="95"/>
      <c r="K878" s="95"/>
      <c r="L878" s="95" t="s">
        <v>2203</v>
      </c>
      <c r="M878" s="76" t="s">
        <v>163</v>
      </c>
      <c r="N878" s="95" t="s">
        <v>117</v>
      </c>
      <c r="O878" s="84" t="s">
        <v>1475</v>
      </c>
      <c r="P878" s="95">
        <v>33574.660000000003</v>
      </c>
      <c r="Q878" s="112" t="s">
        <v>2562</v>
      </c>
      <c r="R878" s="56" t="s">
        <v>2561</v>
      </c>
      <c r="S878" s="56" t="s">
        <v>1499</v>
      </c>
      <c r="T878" s="137" t="s">
        <v>2563</v>
      </c>
      <c r="U878" s="146"/>
      <c r="V878" s="146"/>
      <c r="W878" s="146"/>
    </row>
    <row r="879" spans="1:23" ht="409.5" x14ac:dyDescent="0.25">
      <c r="A879" s="56">
        <v>179</v>
      </c>
      <c r="B879" s="56" t="s">
        <v>1651</v>
      </c>
      <c r="C879" s="56" t="s">
        <v>2564</v>
      </c>
      <c r="D879" s="56" t="s">
        <v>2565</v>
      </c>
      <c r="E879" s="56" t="s">
        <v>1480</v>
      </c>
      <c r="F879" s="56">
        <v>6</v>
      </c>
      <c r="G879" s="109" t="s">
        <v>2213</v>
      </c>
      <c r="H879" s="56">
        <v>0</v>
      </c>
      <c r="I879" s="56" t="s">
        <v>2566</v>
      </c>
      <c r="J879" s="56"/>
      <c r="K879" s="56"/>
      <c r="L879" s="95" t="s">
        <v>2215</v>
      </c>
      <c r="M879" s="76" t="s">
        <v>1926</v>
      </c>
      <c r="N879" s="56" t="s">
        <v>2567</v>
      </c>
      <c r="O879" s="84" t="s">
        <v>2568</v>
      </c>
      <c r="P879" s="84" t="s">
        <v>2569</v>
      </c>
      <c r="Q879" s="84" t="s">
        <v>2570</v>
      </c>
      <c r="R879" s="56" t="s">
        <v>2571</v>
      </c>
      <c r="S879" s="56" t="s">
        <v>1499</v>
      </c>
      <c r="T879" s="137" t="s">
        <v>2572</v>
      </c>
      <c r="U879" s="146"/>
      <c r="V879" s="146"/>
      <c r="W879" s="146"/>
    </row>
    <row r="880" spans="1:23" ht="94.5" x14ac:dyDescent="0.25">
      <c r="A880" s="94">
        <v>180</v>
      </c>
      <c r="B880" s="56" t="s">
        <v>1651</v>
      </c>
      <c r="C880" s="56" t="s">
        <v>2573</v>
      </c>
      <c r="D880" s="56" t="s">
        <v>2565</v>
      </c>
      <c r="E880" s="56" t="s">
        <v>1480</v>
      </c>
      <c r="F880" s="56">
        <v>7</v>
      </c>
      <c r="G880" s="109" t="s">
        <v>1556</v>
      </c>
      <c r="H880" s="56">
        <v>0</v>
      </c>
      <c r="I880" s="56" t="s">
        <v>2574</v>
      </c>
      <c r="J880" s="56"/>
      <c r="K880" s="56"/>
      <c r="L880" s="95" t="s">
        <v>2215</v>
      </c>
      <c r="M880" s="76" t="s">
        <v>1960</v>
      </c>
      <c r="N880" s="56" t="s">
        <v>1961</v>
      </c>
      <c r="O880" s="84" t="s">
        <v>1475</v>
      </c>
      <c r="P880" s="84" t="s">
        <v>1475</v>
      </c>
      <c r="Q880" s="84" t="s">
        <v>1475</v>
      </c>
      <c r="R880" s="56" t="s">
        <v>2574</v>
      </c>
      <c r="S880" s="56" t="s">
        <v>1962</v>
      </c>
      <c r="T880" s="137" t="s">
        <v>1475</v>
      </c>
      <c r="U880" s="146"/>
      <c r="V880" s="146"/>
      <c r="W880" s="146"/>
    </row>
    <row r="881" spans="1:23" ht="346.5" x14ac:dyDescent="0.25">
      <c r="A881" s="56">
        <v>181</v>
      </c>
      <c r="B881" s="56" t="s">
        <v>1651</v>
      </c>
      <c r="C881" s="56" t="s">
        <v>2575</v>
      </c>
      <c r="D881" s="56" t="s">
        <v>2576</v>
      </c>
      <c r="E881" s="56" t="s">
        <v>1480</v>
      </c>
      <c r="F881" s="56">
        <v>3</v>
      </c>
      <c r="G881" s="56" t="s">
        <v>2577</v>
      </c>
      <c r="H881" s="56">
        <v>0</v>
      </c>
      <c r="I881" s="56" t="s">
        <v>2578</v>
      </c>
      <c r="J881" s="56"/>
      <c r="K881" s="56"/>
      <c r="L881" s="95" t="s">
        <v>1485</v>
      </c>
      <c r="M881" s="76" t="s">
        <v>2579</v>
      </c>
      <c r="N881" s="56" t="s">
        <v>2580</v>
      </c>
      <c r="O881" s="84" t="s">
        <v>2581</v>
      </c>
      <c r="P881" s="84" t="s">
        <v>2582</v>
      </c>
      <c r="Q881" s="84" t="s">
        <v>2583</v>
      </c>
      <c r="R881" s="56" t="s">
        <v>2584</v>
      </c>
      <c r="S881" s="56" t="s">
        <v>1499</v>
      </c>
      <c r="T881" s="137" t="s">
        <v>2585</v>
      </c>
      <c r="U881" s="146"/>
      <c r="V881" s="146"/>
      <c r="W881" s="146"/>
    </row>
    <row r="882" spans="1:23" ht="252" x14ac:dyDescent="0.25">
      <c r="A882" s="94">
        <v>182</v>
      </c>
      <c r="B882" s="56" t="s">
        <v>1490</v>
      </c>
      <c r="C882" s="56" t="s">
        <v>2586</v>
      </c>
      <c r="D882" s="56" t="s">
        <v>2587</v>
      </c>
      <c r="E882" s="56" t="s">
        <v>1677</v>
      </c>
      <c r="F882" s="56">
        <v>1</v>
      </c>
      <c r="G882" s="56" t="s">
        <v>1493</v>
      </c>
      <c r="H882" s="110">
        <v>0</v>
      </c>
      <c r="I882" s="84" t="s">
        <v>2588</v>
      </c>
      <c r="J882" s="84"/>
      <c r="K882" s="84"/>
      <c r="L882" s="95" t="s">
        <v>1485</v>
      </c>
      <c r="M882" s="76">
        <v>45509</v>
      </c>
      <c r="N882" s="76" t="s">
        <v>2589</v>
      </c>
      <c r="O882" s="84" t="s">
        <v>1475</v>
      </c>
      <c r="P882" s="84" t="s">
        <v>2590</v>
      </c>
      <c r="Q882" s="84" t="s">
        <v>2591</v>
      </c>
      <c r="R882" s="84" t="s">
        <v>2592</v>
      </c>
      <c r="S882" s="56" t="s">
        <v>1499</v>
      </c>
      <c r="T882" s="137" t="s">
        <v>2593</v>
      </c>
      <c r="U882" s="146"/>
      <c r="V882" s="146"/>
      <c r="W882" s="146"/>
    </row>
    <row r="883" spans="1:23" ht="330.75" x14ac:dyDescent="0.25">
      <c r="A883" s="56">
        <v>183</v>
      </c>
      <c r="B883" s="56" t="s">
        <v>1490</v>
      </c>
      <c r="C883" s="56" t="s">
        <v>2594</v>
      </c>
      <c r="D883" s="56" t="s">
        <v>2595</v>
      </c>
      <c r="E883" s="56" t="s">
        <v>1677</v>
      </c>
      <c r="F883" s="56">
        <v>1</v>
      </c>
      <c r="G883" s="56" t="s">
        <v>2596</v>
      </c>
      <c r="H883" s="110" t="s">
        <v>2597</v>
      </c>
      <c r="I883" s="84" t="s">
        <v>2598</v>
      </c>
      <c r="J883" s="84"/>
      <c r="K883" s="84"/>
      <c r="L883" s="95" t="s">
        <v>1485</v>
      </c>
      <c r="M883" s="76">
        <v>45509</v>
      </c>
      <c r="N883" s="76" t="s">
        <v>2599</v>
      </c>
      <c r="O883" s="84" t="s">
        <v>1475</v>
      </c>
      <c r="P883" s="84" t="s">
        <v>2600</v>
      </c>
      <c r="Q883" s="84" t="s">
        <v>2601</v>
      </c>
      <c r="R883" s="84" t="s">
        <v>2598</v>
      </c>
      <c r="S883" s="56" t="s">
        <v>1499</v>
      </c>
      <c r="T883" s="137" t="s">
        <v>2602</v>
      </c>
      <c r="U883" s="146"/>
      <c r="V883" s="146"/>
      <c r="W883" s="146"/>
    </row>
    <row r="884" spans="1:23" ht="126" x14ac:dyDescent="0.25">
      <c r="A884" s="94">
        <v>184</v>
      </c>
      <c r="B884" s="56" t="s">
        <v>1490</v>
      </c>
      <c r="C884" s="56" t="s">
        <v>2603</v>
      </c>
      <c r="D884" s="56" t="s">
        <v>2604</v>
      </c>
      <c r="E884" s="56" t="s">
        <v>1677</v>
      </c>
      <c r="F884" s="56">
        <v>4</v>
      </c>
      <c r="G884" s="56" t="s">
        <v>1883</v>
      </c>
      <c r="H884" s="110">
        <v>0</v>
      </c>
      <c r="I884" s="84" t="s">
        <v>2605</v>
      </c>
      <c r="J884" s="84"/>
      <c r="K884" s="84"/>
      <c r="L884" s="95" t="s">
        <v>1485</v>
      </c>
      <c r="M884" s="76">
        <v>45518</v>
      </c>
      <c r="N884" s="76" t="s">
        <v>2589</v>
      </c>
      <c r="O884" s="84" t="s">
        <v>1475</v>
      </c>
      <c r="P884" s="84" t="s">
        <v>2606</v>
      </c>
      <c r="Q884" s="84" t="s">
        <v>2607</v>
      </c>
      <c r="R884" s="84" t="s">
        <v>2605</v>
      </c>
      <c r="S884" s="56" t="s">
        <v>1499</v>
      </c>
      <c r="T884" s="137" t="s">
        <v>2608</v>
      </c>
      <c r="U884" s="146"/>
      <c r="V884" s="146"/>
      <c r="W884" s="146"/>
    </row>
    <row r="885" spans="1:23" ht="204.75" x14ac:dyDescent="0.25">
      <c r="A885" s="56">
        <v>185</v>
      </c>
      <c r="B885" s="56" t="s">
        <v>1490</v>
      </c>
      <c r="C885" s="56" t="s">
        <v>2609</v>
      </c>
      <c r="D885" s="56" t="s">
        <v>2610</v>
      </c>
      <c r="E885" s="56" t="s">
        <v>1677</v>
      </c>
      <c r="F885" s="56">
        <v>3</v>
      </c>
      <c r="G885" s="56" t="s">
        <v>2596</v>
      </c>
      <c r="H885" s="110">
        <v>0</v>
      </c>
      <c r="I885" s="84" t="s">
        <v>2611</v>
      </c>
      <c r="J885" s="84"/>
      <c r="K885" s="84"/>
      <c r="L885" s="95" t="s">
        <v>1485</v>
      </c>
      <c r="M885" s="76">
        <v>45719</v>
      </c>
      <c r="N885" s="76" t="s">
        <v>2612</v>
      </c>
      <c r="O885" s="84" t="s">
        <v>1475</v>
      </c>
      <c r="P885" s="84" t="s">
        <v>2613</v>
      </c>
      <c r="Q885" s="84" t="s">
        <v>2614</v>
      </c>
      <c r="R885" s="84" t="s">
        <v>2611</v>
      </c>
      <c r="S885" s="56" t="s">
        <v>1499</v>
      </c>
      <c r="T885" s="137" t="s">
        <v>2615</v>
      </c>
      <c r="U885" s="137"/>
      <c r="V885" s="137"/>
      <c r="W885" s="137"/>
    </row>
    <row r="886" spans="1:23" ht="78.75" x14ac:dyDescent="0.25">
      <c r="A886" s="94">
        <v>186</v>
      </c>
      <c r="B886" s="56" t="s">
        <v>1490</v>
      </c>
      <c r="C886" s="56" t="s">
        <v>2616</v>
      </c>
      <c r="D886" s="56" t="s">
        <v>2617</v>
      </c>
      <c r="E886" s="56" t="s">
        <v>1677</v>
      </c>
      <c r="F886" s="56">
        <v>1</v>
      </c>
      <c r="G886" s="56" t="s">
        <v>1493</v>
      </c>
      <c r="H886" s="110">
        <v>0</v>
      </c>
      <c r="I886" s="103" t="s">
        <v>2618</v>
      </c>
      <c r="J886" s="84"/>
      <c r="K886" s="84"/>
      <c r="L886" s="95" t="s">
        <v>1485</v>
      </c>
      <c r="M886" s="76">
        <v>45890</v>
      </c>
      <c r="N886" s="76">
        <v>45982</v>
      </c>
      <c r="O886" s="84" t="s">
        <v>1475</v>
      </c>
      <c r="P886" s="84" t="s">
        <v>2619</v>
      </c>
      <c r="Q886" s="84" t="s">
        <v>2620</v>
      </c>
      <c r="R886" s="84" t="s">
        <v>2618</v>
      </c>
      <c r="S886" s="56" t="s">
        <v>1499</v>
      </c>
      <c r="T886" s="137" t="s">
        <v>2621</v>
      </c>
      <c r="U886" s="137"/>
      <c r="V886" s="137"/>
      <c r="W886" s="137"/>
    </row>
    <row r="887" spans="1:23" ht="409.5" x14ac:dyDescent="0.25">
      <c r="A887" s="56">
        <v>187</v>
      </c>
      <c r="B887" s="2" t="s">
        <v>1553</v>
      </c>
      <c r="C887" s="2" t="s">
        <v>2622</v>
      </c>
      <c r="D887" s="2" t="s">
        <v>2623</v>
      </c>
      <c r="E887" s="113" t="s">
        <v>1480</v>
      </c>
      <c r="F887" s="2">
        <v>1</v>
      </c>
      <c r="G887" s="80" t="s">
        <v>2624</v>
      </c>
      <c r="H887" s="113" t="s">
        <v>1475</v>
      </c>
      <c r="I887" s="1">
        <v>41400</v>
      </c>
      <c r="J887" s="1"/>
      <c r="K887" s="113"/>
      <c r="L887" s="1" t="s">
        <v>2625</v>
      </c>
      <c r="M887" s="114">
        <v>44685</v>
      </c>
      <c r="N887" s="114">
        <v>45107</v>
      </c>
      <c r="O887" s="113" t="s">
        <v>2626</v>
      </c>
      <c r="P887" s="115" t="s">
        <v>2627</v>
      </c>
      <c r="Q887" s="113" t="s">
        <v>2628</v>
      </c>
      <c r="R887" s="113">
        <v>27600</v>
      </c>
      <c r="S887" s="2" t="s">
        <v>13</v>
      </c>
      <c r="T887" s="136" t="s">
        <v>2629</v>
      </c>
      <c r="U887" s="136"/>
      <c r="V887" s="136"/>
      <c r="W887" s="136"/>
    </row>
    <row r="888" spans="1:23" ht="393.75" x14ac:dyDescent="0.25">
      <c r="A888" s="94">
        <v>188</v>
      </c>
      <c r="B888" s="2" t="s">
        <v>1477</v>
      </c>
      <c r="C888" s="2" t="s">
        <v>2630</v>
      </c>
      <c r="D888" s="2" t="s">
        <v>2631</v>
      </c>
      <c r="E888" s="113" t="s">
        <v>1480</v>
      </c>
      <c r="F888" s="2">
        <v>1</v>
      </c>
      <c r="G888" s="80" t="s">
        <v>2632</v>
      </c>
      <c r="H888" s="113" t="s">
        <v>1475</v>
      </c>
      <c r="I888" s="1">
        <v>49994.28</v>
      </c>
      <c r="J888" s="1"/>
      <c r="K888" s="113"/>
      <c r="L888" s="1" t="s">
        <v>2625</v>
      </c>
      <c r="M888" s="114">
        <v>44623</v>
      </c>
      <c r="N888" s="114">
        <v>45107</v>
      </c>
      <c r="O888" s="113" t="s">
        <v>2633</v>
      </c>
      <c r="P888" s="115">
        <v>47495.28</v>
      </c>
      <c r="Q888" s="113" t="s">
        <v>2634</v>
      </c>
      <c r="R888" s="113"/>
      <c r="S888" s="2" t="s">
        <v>13</v>
      </c>
      <c r="T888" s="136" t="s">
        <v>2635</v>
      </c>
      <c r="U888" s="136"/>
      <c r="V888" s="136"/>
      <c r="W888" s="136"/>
    </row>
    <row r="889" spans="1:23" ht="110.25" x14ac:dyDescent="0.25">
      <c r="A889" s="56">
        <v>189</v>
      </c>
      <c r="B889" s="2" t="s">
        <v>2636</v>
      </c>
      <c r="C889" s="2" t="s">
        <v>2637</v>
      </c>
      <c r="D889" s="2" t="s">
        <v>2638</v>
      </c>
      <c r="E889" s="113" t="s">
        <v>1480</v>
      </c>
      <c r="F889" s="2">
        <v>1</v>
      </c>
      <c r="G889" s="80" t="s">
        <v>2639</v>
      </c>
      <c r="H889" s="113" t="s">
        <v>1475</v>
      </c>
      <c r="I889" s="1">
        <v>120000</v>
      </c>
      <c r="J889" s="1"/>
      <c r="K889" s="113"/>
      <c r="L889" s="1" t="s">
        <v>2625</v>
      </c>
      <c r="M889" s="114">
        <v>44623</v>
      </c>
      <c r="N889" s="114">
        <v>45046</v>
      </c>
      <c r="O889" s="113" t="s">
        <v>2640</v>
      </c>
      <c r="P889" s="115">
        <v>72000</v>
      </c>
      <c r="Q889" s="113" t="s">
        <v>2641</v>
      </c>
      <c r="R889" s="113"/>
      <c r="S889" s="2" t="s">
        <v>14</v>
      </c>
      <c r="T889" s="136" t="s">
        <v>2642</v>
      </c>
      <c r="U889" s="136"/>
      <c r="V889" s="136"/>
      <c r="W889" s="136"/>
    </row>
    <row r="890" spans="1:23" ht="409.5" x14ac:dyDescent="0.25">
      <c r="A890" s="94">
        <v>190</v>
      </c>
      <c r="B890" s="2" t="s">
        <v>2643</v>
      </c>
      <c r="C890" s="2" t="s">
        <v>2644</v>
      </c>
      <c r="D890" s="2" t="s">
        <v>2645</v>
      </c>
      <c r="E890" s="113" t="s">
        <v>1492</v>
      </c>
      <c r="F890" s="2">
        <v>1</v>
      </c>
      <c r="G890" s="80" t="s">
        <v>2646</v>
      </c>
      <c r="H890" s="113" t="s">
        <v>2647</v>
      </c>
      <c r="I890" s="1">
        <v>13364067.07</v>
      </c>
      <c r="J890" s="1"/>
      <c r="K890" s="113"/>
      <c r="L890" s="1" t="s">
        <v>2625</v>
      </c>
      <c r="M890" s="114">
        <v>45114</v>
      </c>
      <c r="N890" s="114">
        <v>45291</v>
      </c>
      <c r="O890" s="113" t="s">
        <v>2648</v>
      </c>
      <c r="P890" s="115" t="s">
        <v>2649</v>
      </c>
      <c r="Q890" s="113" t="s">
        <v>2650</v>
      </c>
      <c r="R890" s="113"/>
      <c r="S890" s="2" t="s">
        <v>13</v>
      </c>
      <c r="T890" s="136" t="s">
        <v>2651</v>
      </c>
      <c r="U890" s="136"/>
      <c r="V890" s="136"/>
      <c r="W890" s="136"/>
    </row>
    <row r="891" spans="1:23" ht="409.5" x14ac:dyDescent="0.25">
      <c r="A891" s="56">
        <v>191</v>
      </c>
      <c r="B891" s="2" t="s">
        <v>2652</v>
      </c>
      <c r="C891" s="2" t="s">
        <v>2653</v>
      </c>
      <c r="D891" s="2" t="s">
        <v>2654</v>
      </c>
      <c r="E891" s="113" t="s">
        <v>24</v>
      </c>
      <c r="F891" s="2">
        <v>1</v>
      </c>
      <c r="G891" s="80" t="s">
        <v>2655</v>
      </c>
      <c r="H891" s="113" t="s">
        <v>1475</v>
      </c>
      <c r="I891" s="1">
        <v>71058.3</v>
      </c>
      <c r="J891" s="1"/>
      <c r="K891" s="113"/>
      <c r="L891" s="1" t="s">
        <v>2625</v>
      </c>
      <c r="M891" s="114">
        <v>45173</v>
      </c>
      <c r="N891" s="114">
        <v>45291</v>
      </c>
      <c r="O891" s="116" t="s">
        <v>2656</v>
      </c>
      <c r="P891" s="115" t="s">
        <v>2657</v>
      </c>
      <c r="Q891" s="113" t="s">
        <v>2658</v>
      </c>
      <c r="R891" s="113"/>
      <c r="S891" s="2" t="s">
        <v>13</v>
      </c>
      <c r="T891" s="136" t="s">
        <v>1475</v>
      </c>
      <c r="U891" s="136"/>
      <c r="V891" s="136"/>
      <c r="W891" s="136"/>
    </row>
    <row r="892" spans="1:23" ht="393.75" x14ac:dyDescent="0.25">
      <c r="A892" s="94">
        <v>192</v>
      </c>
      <c r="B892" s="2" t="s">
        <v>1553</v>
      </c>
      <c r="C892" s="2" t="s">
        <v>2659</v>
      </c>
      <c r="D892" s="2" t="s">
        <v>2660</v>
      </c>
      <c r="E892" s="113" t="s">
        <v>24</v>
      </c>
      <c r="F892" s="2">
        <v>1</v>
      </c>
      <c r="G892" s="80" t="s">
        <v>2624</v>
      </c>
      <c r="H892" s="113" t="s">
        <v>1475</v>
      </c>
      <c r="I892" s="1">
        <v>41400</v>
      </c>
      <c r="J892" s="1"/>
      <c r="K892" s="113"/>
      <c r="L892" s="1" t="s">
        <v>2625</v>
      </c>
      <c r="M892" s="114">
        <v>44657</v>
      </c>
      <c r="N892" s="114">
        <v>45107</v>
      </c>
      <c r="O892" s="113" t="s">
        <v>2661</v>
      </c>
      <c r="P892" s="115" t="s">
        <v>2662</v>
      </c>
      <c r="Q892" s="113" t="s">
        <v>2663</v>
      </c>
      <c r="R892" s="113"/>
      <c r="S892" s="2" t="s">
        <v>13</v>
      </c>
      <c r="T892" s="136" t="s">
        <v>2664</v>
      </c>
      <c r="U892" s="136"/>
      <c r="V892" s="136"/>
      <c r="W892" s="136"/>
    </row>
    <row r="893" spans="1:23" ht="78.75" x14ac:dyDescent="0.25">
      <c r="A893" s="56">
        <v>193</v>
      </c>
      <c r="B893" s="2" t="s">
        <v>2636</v>
      </c>
      <c r="C893" s="2" t="s">
        <v>2665</v>
      </c>
      <c r="D893" s="2" t="s">
        <v>2666</v>
      </c>
      <c r="E893" s="113" t="s">
        <v>24</v>
      </c>
      <c r="F893" s="2">
        <v>1</v>
      </c>
      <c r="G893" s="80" t="s">
        <v>2667</v>
      </c>
      <c r="H893" s="113" t="s">
        <v>1475</v>
      </c>
      <c r="I893" s="1">
        <v>119999.6</v>
      </c>
      <c r="J893" s="1"/>
      <c r="K893" s="113"/>
      <c r="L893" s="1" t="s">
        <v>2625</v>
      </c>
      <c r="M893" s="114" t="s">
        <v>2668</v>
      </c>
      <c r="N893" s="114" t="s">
        <v>2669</v>
      </c>
      <c r="O893" s="113" t="s">
        <v>2670</v>
      </c>
      <c r="P893" s="1">
        <v>71999.759999999995</v>
      </c>
      <c r="Q893" s="113" t="s">
        <v>2671</v>
      </c>
      <c r="R893" s="113"/>
      <c r="S893" s="2" t="s">
        <v>14</v>
      </c>
      <c r="T893" s="136" t="s">
        <v>2672</v>
      </c>
      <c r="U893" s="136"/>
      <c r="V893" s="136"/>
      <c r="W893" s="136"/>
    </row>
    <row r="894" spans="1:23" ht="315" x14ac:dyDescent="0.25">
      <c r="A894" s="94">
        <v>194</v>
      </c>
      <c r="B894" s="2" t="s">
        <v>2673</v>
      </c>
      <c r="C894" s="2" t="s">
        <v>2674</v>
      </c>
      <c r="D894" s="2" t="s">
        <v>2675</v>
      </c>
      <c r="E894" s="113" t="s">
        <v>24</v>
      </c>
      <c r="F894" s="2">
        <v>1</v>
      </c>
      <c r="G894" s="80" t="s">
        <v>2676</v>
      </c>
      <c r="H894" s="113" t="s">
        <v>15</v>
      </c>
      <c r="I894" s="1">
        <v>49994.28</v>
      </c>
      <c r="J894" s="1"/>
      <c r="K894" s="113"/>
      <c r="L894" s="1" t="s">
        <v>2625</v>
      </c>
      <c r="M894" s="114">
        <v>44623</v>
      </c>
      <c r="N894" s="114">
        <v>45107</v>
      </c>
      <c r="O894" s="113" t="s">
        <v>2677</v>
      </c>
      <c r="P894" s="1">
        <v>47894.28</v>
      </c>
      <c r="Q894" s="113" t="s">
        <v>2678</v>
      </c>
      <c r="R894" s="113"/>
      <c r="S894" s="2" t="s">
        <v>13</v>
      </c>
      <c r="T894" s="136" t="s">
        <v>2679</v>
      </c>
      <c r="U894" s="136"/>
      <c r="V894" s="136"/>
      <c r="W894" s="136"/>
    </row>
    <row r="895" spans="1:23" ht="409.5" x14ac:dyDescent="0.25">
      <c r="A895" s="56">
        <v>195</v>
      </c>
      <c r="B895" s="2" t="s">
        <v>2643</v>
      </c>
      <c r="C895" s="2" t="s">
        <v>2680</v>
      </c>
      <c r="D895" s="2" t="s">
        <v>2681</v>
      </c>
      <c r="E895" s="113" t="s">
        <v>1492</v>
      </c>
      <c r="F895" s="2">
        <v>2</v>
      </c>
      <c r="G895" s="80" t="s">
        <v>2682</v>
      </c>
      <c r="H895" s="113" t="s">
        <v>2683</v>
      </c>
      <c r="I895" s="1">
        <v>9986114.5999999996</v>
      </c>
      <c r="J895" s="1"/>
      <c r="K895" s="113"/>
      <c r="L895" s="1" t="s">
        <v>2625</v>
      </c>
      <c r="M895" s="114">
        <v>45119</v>
      </c>
      <c r="N895" s="114">
        <v>45291</v>
      </c>
      <c r="O895" s="113" t="s">
        <v>2684</v>
      </c>
      <c r="P895" s="1" t="s">
        <v>2685</v>
      </c>
      <c r="Q895" s="113" t="s">
        <v>2686</v>
      </c>
      <c r="R895" s="113"/>
      <c r="S895" s="2" t="s">
        <v>13</v>
      </c>
      <c r="T895" s="136" t="s">
        <v>2687</v>
      </c>
      <c r="U895" s="136"/>
      <c r="V895" s="136"/>
      <c r="W895" s="136"/>
    </row>
    <row r="896" spans="1:23" ht="283.5" x14ac:dyDescent="0.25">
      <c r="A896" s="94">
        <v>196</v>
      </c>
      <c r="B896" s="2" t="s">
        <v>2652</v>
      </c>
      <c r="C896" s="2" t="s">
        <v>2688</v>
      </c>
      <c r="D896" s="2" t="s">
        <v>2689</v>
      </c>
      <c r="E896" s="113" t="s">
        <v>24</v>
      </c>
      <c r="F896" s="2">
        <v>1</v>
      </c>
      <c r="G896" s="80" t="s">
        <v>2690</v>
      </c>
      <c r="H896" s="113" t="s">
        <v>1475</v>
      </c>
      <c r="I896" s="1">
        <v>47600</v>
      </c>
      <c r="J896" s="1"/>
      <c r="K896" s="113"/>
      <c r="L896" s="1" t="s">
        <v>2625</v>
      </c>
      <c r="M896" s="114">
        <v>45168</v>
      </c>
      <c r="N896" s="114">
        <v>45291</v>
      </c>
      <c r="O896" s="113" t="s">
        <v>2691</v>
      </c>
      <c r="P896" s="1" t="s">
        <v>2692</v>
      </c>
      <c r="Q896" s="113" t="s">
        <v>2693</v>
      </c>
      <c r="R896" s="113"/>
      <c r="S896" s="2" t="s">
        <v>13</v>
      </c>
      <c r="T896" s="136" t="s">
        <v>1475</v>
      </c>
      <c r="U896" s="136"/>
      <c r="V896" s="136"/>
      <c r="W896" s="136"/>
    </row>
    <row r="897" spans="1:23" ht="393.75" x14ac:dyDescent="0.25">
      <c r="A897" s="56">
        <v>197</v>
      </c>
      <c r="B897" s="2" t="s">
        <v>1553</v>
      </c>
      <c r="C897" s="2" t="s">
        <v>2694</v>
      </c>
      <c r="D897" s="2" t="s">
        <v>2695</v>
      </c>
      <c r="E897" s="113" t="s">
        <v>24</v>
      </c>
      <c r="F897" s="2">
        <v>1</v>
      </c>
      <c r="G897" s="80" t="s">
        <v>2624</v>
      </c>
      <c r="H897" s="113" t="s">
        <v>1475</v>
      </c>
      <c r="I897" s="1">
        <v>41400</v>
      </c>
      <c r="J897" s="1"/>
      <c r="K897" s="113"/>
      <c r="L897" s="1" t="s">
        <v>2625</v>
      </c>
      <c r="M897" s="114">
        <v>44657</v>
      </c>
      <c r="N897" s="114">
        <v>45107</v>
      </c>
      <c r="O897" s="113" t="s">
        <v>2696</v>
      </c>
      <c r="P897" s="1" t="s">
        <v>2662</v>
      </c>
      <c r="Q897" s="113" t="s">
        <v>2697</v>
      </c>
      <c r="R897" s="1">
        <v>27600</v>
      </c>
      <c r="S897" s="2" t="s">
        <v>13</v>
      </c>
      <c r="T897" s="136" t="s">
        <v>2698</v>
      </c>
      <c r="U897" s="136"/>
      <c r="V897" s="136"/>
      <c r="W897" s="136"/>
    </row>
    <row r="898" spans="1:23" ht="393.75" x14ac:dyDescent="0.25">
      <c r="A898" s="94">
        <v>198</v>
      </c>
      <c r="B898" s="2" t="s">
        <v>2673</v>
      </c>
      <c r="C898" s="2" t="s">
        <v>2699</v>
      </c>
      <c r="D898" s="2" t="s">
        <v>2700</v>
      </c>
      <c r="E898" s="113" t="s">
        <v>24</v>
      </c>
      <c r="F898" s="2">
        <v>1</v>
      </c>
      <c r="G898" s="80" t="s">
        <v>2676</v>
      </c>
      <c r="H898" s="113" t="s">
        <v>1475</v>
      </c>
      <c r="I898" s="1">
        <v>49813.4</v>
      </c>
      <c r="J898" s="1"/>
      <c r="K898" s="113"/>
      <c r="L898" s="1" t="s">
        <v>2625</v>
      </c>
      <c r="M898" s="114">
        <v>44614</v>
      </c>
      <c r="N898" s="114">
        <v>45107</v>
      </c>
      <c r="O898" s="113" t="s">
        <v>2701</v>
      </c>
      <c r="P898" s="1">
        <v>39760</v>
      </c>
      <c r="Q898" s="113" t="s">
        <v>2702</v>
      </c>
      <c r="R898" s="1">
        <v>39760</v>
      </c>
      <c r="S898" s="2" t="s">
        <v>13</v>
      </c>
      <c r="T898" s="136" t="s">
        <v>2703</v>
      </c>
      <c r="U898" s="136"/>
      <c r="V898" s="136"/>
      <c r="W898" s="136"/>
    </row>
    <row r="899" spans="1:23" ht="94.5" x14ac:dyDescent="0.25">
      <c r="A899" s="56">
        <v>199</v>
      </c>
      <c r="B899" s="2" t="s">
        <v>2636</v>
      </c>
      <c r="C899" s="2" t="s">
        <v>2704</v>
      </c>
      <c r="D899" s="2" t="s">
        <v>2705</v>
      </c>
      <c r="E899" s="113" t="s">
        <v>24</v>
      </c>
      <c r="F899" s="2">
        <v>1</v>
      </c>
      <c r="G899" s="80" t="s">
        <v>2706</v>
      </c>
      <c r="H899" s="113" t="s">
        <v>1475</v>
      </c>
      <c r="I899" s="1">
        <v>119999.6</v>
      </c>
      <c r="J899" s="1"/>
      <c r="K899" s="113"/>
      <c r="L899" s="1" t="s">
        <v>2625</v>
      </c>
      <c r="M899" s="114" t="s">
        <v>2707</v>
      </c>
      <c r="N899" s="114" t="s">
        <v>2669</v>
      </c>
      <c r="O899" s="113" t="s">
        <v>2708</v>
      </c>
      <c r="P899" s="1">
        <v>71999.759999999995</v>
      </c>
      <c r="Q899" s="113" t="s">
        <v>2709</v>
      </c>
      <c r="R899" s="1"/>
      <c r="S899" s="2" t="s">
        <v>14</v>
      </c>
      <c r="T899" s="136" t="s">
        <v>2710</v>
      </c>
      <c r="U899" s="136"/>
      <c r="V899" s="136"/>
      <c r="W899" s="136"/>
    </row>
    <row r="900" spans="1:23" ht="409.5" x14ac:dyDescent="0.25">
      <c r="A900" s="94">
        <v>200</v>
      </c>
      <c r="B900" s="2" t="s">
        <v>2643</v>
      </c>
      <c r="C900" s="2" t="s">
        <v>2711</v>
      </c>
      <c r="D900" s="2" t="s">
        <v>2712</v>
      </c>
      <c r="E900" s="113" t="s">
        <v>1492</v>
      </c>
      <c r="F900" s="2">
        <v>3</v>
      </c>
      <c r="G900" s="80" t="s">
        <v>2646</v>
      </c>
      <c r="H900" s="113" t="s">
        <v>2647</v>
      </c>
      <c r="I900" s="1">
        <v>10000278.74</v>
      </c>
      <c r="J900" s="1"/>
      <c r="K900" s="113"/>
      <c r="L900" s="1" t="s">
        <v>2625</v>
      </c>
      <c r="M900" s="114">
        <v>45084</v>
      </c>
      <c r="N900" s="114">
        <v>45291</v>
      </c>
      <c r="O900" s="113" t="s">
        <v>2713</v>
      </c>
      <c r="P900" s="1" t="s">
        <v>2714</v>
      </c>
      <c r="Q900" s="113" t="s">
        <v>2715</v>
      </c>
      <c r="R900" s="1"/>
      <c r="S900" s="2" t="s">
        <v>13</v>
      </c>
      <c r="T900" s="136" t="s">
        <v>2651</v>
      </c>
      <c r="U900" s="136"/>
      <c r="V900" s="136"/>
      <c r="W900" s="136"/>
    </row>
    <row r="901" spans="1:23" ht="409.5" x14ac:dyDescent="0.25">
      <c r="A901" s="56">
        <v>201</v>
      </c>
      <c r="B901" s="2" t="s">
        <v>2652</v>
      </c>
      <c r="C901" s="2" t="s">
        <v>2716</v>
      </c>
      <c r="D901" s="2" t="s">
        <v>2717</v>
      </c>
      <c r="E901" s="113" t="s">
        <v>24</v>
      </c>
      <c r="F901" s="2">
        <v>1</v>
      </c>
      <c r="G901" s="80" t="s">
        <v>2718</v>
      </c>
      <c r="H901" s="113" t="s">
        <v>1475</v>
      </c>
      <c r="I901" s="1">
        <v>71400</v>
      </c>
      <c r="J901" s="1"/>
      <c r="K901" s="113"/>
      <c r="L901" s="1" t="s">
        <v>2625</v>
      </c>
      <c r="M901" s="114">
        <v>45170</v>
      </c>
      <c r="N901" s="114">
        <v>45291</v>
      </c>
      <c r="O901" s="113" t="s">
        <v>2719</v>
      </c>
      <c r="P901" s="1" t="s">
        <v>2720</v>
      </c>
      <c r="Q901" s="113" t="s">
        <v>2721</v>
      </c>
      <c r="R901" s="1"/>
      <c r="S901" s="2" t="s">
        <v>13</v>
      </c>
      <c r="T901" s="136"/>
      <c r="U901" s="136"/>
      <c r="V901" s="136"/>
      <c r="W901" s="136"/>
    </row>
    <row r="902" spans="1:23" ht="110.25" x14ac:dyDescent="0.25">
      <c r="A902" s="94">
        <v>202</v>
      </c>
      <c r="B902" s="2" t="s">
        <v>2636</v>
      </c>
      <c r="C902" s="2" t="s">
        <v>2722</v>
      </c>
      <c r="D902" s="2" t="s">
        <v>2723</v>
      </c>
      <c r="E902" s="113" t="s">
        <v>24</v>
      </c>
      <c r="F902" s="2">
        <v>1</v>
      </c>
      <c r="G902" s="80" t="s">
        <v>2724</v>
      </c>
      <c r="H902" s="113" t="s">
        <v>1475</v>
      </c>
      <c r="I902" s="1">
        <v>119000</v>
      </c>
      <c r="J902" s="1"/>
      <c r="K902" s="113"/>
      <c r="L902" s="1" t="s">
        <v>2625</v>
      </c>
      <c r="M902" s="114" t="s">
        <v>2725</v>
      </c>
      <c r="N902" s="114" t="s">
        <v>2669</v>
      </c>
      <c r="O902" s="113" t="s">
        <v>2726</v>
      </c>
      <c r="P902" s="1">
        <v>71400</v>
      </c>
      <c r="Q902" s="113" t="s">
        <v>2727</v>
      </c>
      <c r="R902" s="1">
        <f>P902</f>
        <v>71400</v>
      </c>
      <c r="S902" s="2" t="s">
        <v>14</v>
      </c>
      <c r="T902" s="136" t="s">
        <v>2728</v>
      </c>
      <c r="U902" s="136"/>
      <c r="V902" s="136"/>
      <c r="W902" s="136"/>
    </row>
    <row r="903" spans="1:23" ht="409.5" x14ac:dyDescent="0.25">
      <c r="A903" s="56">
        <v>203</v>
      </c>
      <c r="B903" s="2" t="s">
        <v>1477</v>
      </c>
      <c r="C903" s="2" t="s">
        <v>2729</v>
      </c>
      <c r="D903" s="2" t="s">
        <v>2730</v>
      </c>
      <c r="E903" s="113" t="s">
        <v>24</v>
      </c>
      <c r="F903" s="2">
        <v>1</v>
      </c>
      <c r="G903" s="80" t="s">
        <v>2731</v>
      </c>
      <c r="H903" s="113" t="s">
        <v>15</v>
      </c>
      <c r="I903" s="1">
        <v>23502.5</v>
      </c>
      <c r="J903" s="1"/>
      <c r="K903" s="113"/>
      <c r="L903" s="1" t="s">
        <v>2732</v>
      </c>
      <c r="M903" s="114">
        <v>44706</v>
      </c>
      <c r="N903" s="114">
        <v>45107</v>
      </c>
      <c r="O903" s="113" t="s">
        <v>2733</v>
      </c>
      <c r="P903" s="1">
        <v>21782.95</v>
      </c>
      <c r="Q903" s="113" t="s">
        <v>2734</v>
      </c>
      <c r="R903" s="1">
        <v>21782.95</v>
      </c>
      <c r="S903" s="2" t="s">
        <v>13</v>
      </c>
      <c r="T903" s="136" t="s">
        <v>2735</v>
      </c>
      <c r="U903" s="136"/>
      <c r="V903" s="136"/>
      <c r="W903" s="136"/>
    </row>
    <row r="904" spans="1:23" ht="94.5" x14ac:dyDescent="0.25">
      <c r="A904" s="94">
        <v>204</v>
      </c>
      <c r="B904" s="2" t="s">
        <v>1553</v>
      </c>
      <c r="C904" s="2" t="s">
        <v>2736</v>
      </c>
      <c r="D904" s="2" t="s">
        <v>2737</v>
      </c>
      <c r="E904" s="113" t="s">
        <v>24</v>
      </c>
      <c r="F904" s="2">
        <v>1</v>
      </c>
      <c r="G904" s="80" t="s">
        <v>2738</v>
      </c>
      <c r="H904" s="113" t="s">
        <v>1475</v>
      </c>
      <c r="I904" s="1">
        <v>42000</v>
      </c>
      <c r="J904" s="1"/>
      <c r="K904" s="113"/>
      <c r="L904" s="1" t="s">
        <v>2625</v>
      </c>
      <c r="M904" s="114" t="s">
        <v>2739</v>
      </c>
      <c r="N904" s="114" t="s">
        <v>2740</v>
      </c>
      <c r="O904" s="113" t="s">
        <v>1475</v>
      </c>
      <c r="P904" s="113" t="s">
        <v>1475</v>
      </c>
      <c r="Q904" s="113" t="s">
        <v>1475</v>
      </c>
      <c r="R904" s="113" t="s">
        <v>1475</v>
      </c>
      <c r="S904" s="2" t="s">
        <v>2741</v>
      </c>
      <c r="T904" s="136" t="s">
        <v>1475</v>
      </c>
      <c r="U904" s="136"/>
      <c r="V904" s="136"/>
      <c r="W904" s="136"/>
    </row>
    <row r="905" spans="1:23" ht="393.75" x14ac:dyDescent="0.25">
      <c r="A905" s="56">
        <v>205</v>
      </c>
      <c r="B905" s="2" t="s">
        <v>1553</v>
      </c>
      <c r="C905" s="2" t="s">
        <v>2742</v>
      </c>
      <c r="D905" s="2" t="s">
        <v>2743</v>
      </c>
      <c r="E905" s="113" t="s">
        <v>24</v>
      </c>
      <c r="F905" s="2">
        <v>1</v>
      </c>
      <c r="G905" s="80" t="s">
        <v>2744</v>
      </c>
      <c r="H905" s="113" t="s">
        <v>1475</v>
      </c>
      <c r="I905" s="1">
        <v>47600</v>
      </c>
      <c r="J905" s="1"/>
      <c r="K905" s="113"/>
      <c r="L905" s="1" t="s">
        <v>2732</v>
      </c>
      <c r="M905" s="114">
        <v>45036</v>
      </c>
      <c r="N905" s="114">
        <v>45291</v>
      </c>
      <c r="O905" s="113" t="s">
        <v>2745</v>
      </c>
      <c r="P905" s="1" t="s">
        <v>2746</v>
      </c>
      <c r="Q905" s="113" t="s">
        <v>2747</v>
      </c>
      <c r="R905" s="1"/>
      <c r="S905" s="2" t="s">
        <v>13</v>
      </c>
      <c r="T905" s="136" t="s">
        <v>2748</v>
      </c>
      <c r="U905" s="136"/>
      <c r="V905" s="136"/>
      <c r="W905" s="136"/>
    </row>
    <row r="906" spans="1:23" ht="409.5" x14ac:dyDescent="0.25">
      <c r="A906" s="94">
        <v>206</v>
      </c>
      <c r="B906" s="2" t="s">
        <v>2643</v>
      </c>
      <c r="C906" s="2" t="s">
        <v>2749</v>
      </c>
      <c r="D906" s="2" t="s">
        <v>2750</v>
      </c>
      <c r="E906" s="113" t="s">
        <v>1492</v>
      </c>
      <c r="F906" s="2">
        <v>2</v>
      </c>
      <c r="G906" s="80" t="s">
        <v>2751</v>
      </c>
      <c r="H906" s="113" t="s">
        <v>2752</v>
      </c>
      <c r="I906" s="1">
        <v>6017813.7599999998</v>
      </c>
      <c r="J906" s="1"/>
      <c r="K906" s="113"/>
      <c r="L906" s="1" t="s">
        <v>2732</v>
      </c>
      <c r="M906" s="114">
        <v>45134</v>
      </c>
      <c r="N906" s="114">
        <v>45291</v>
      </c>
      <c r="O906" s="113" t="s">
        <v>2753</v>
      </c>
      <c r="P906" s="1" t="s">
        <v>2754</v>
      </c>
      <c r="Q906" s="113" t="s">
        <v>2755</v>
      </c>
      <c r="R906" s="1">
        <v>5852047.9299999997</v>
      </c>
      <c r="S906" s="2" t="s">
        <v>13</v>
      </c>
      <c r="T906" s="136" t="s">
        <v>2756</v>
      </c>
      <c r="U906" s="136"/>
      <c r="V906" s="136"/>
      <c r="W906" s="136"/>
    </row>
    <row r="907" spans="1:23" ht="409.5" x14ac:dyDescent="0.25">
      <c r="A907" s="56">
        <v>207</v>
      </c>
      <c r="B907" s="2" t="s">
        <v>2652</v>
      </c>
      <c r="C907" s="2" t="s">
        <v>2757</v>
      </c>
      <c r="D907" s="2" t="s">
        <v>2758</v>
      </c>
      <c r="E907" s="113" t="s">
        <v>24</v>
      </c>
      <c r="F907" s="2">
        <v>1</v>
      </c>
      <c r="G907" s="80" t="s">
        <v>2759</v>
      </c>
      <c r="H907" s="113" t="s">
        <v>1475</v>
      </c>
      <c r="I907" s="1">
        <v>103887</v>
      </c>
      <c r="J907" s="1"/>
      <c r="K907" s="113"/>
      <c r="L907" s="1" t="s">
        <v>2625</v>
      </c>
      <c r="M907" s="114">
        <v>45170</v>
      </c>
      <c r="N907" s="114">
        <v>45291</v>
      </c>
      <c r="O907" s="113" t="s">
        <v>2760</v>
      </c>
      <c r="P907" s="1" t="s">
        <v>2761</v>
      </c>
      <c r="Q907" s="113" t="s">
        <v>2762</v>
      </c>
      <c r="R907" s="1">
        <v>97086.33</v>
      </c>
      <c r="S907" s="2" t="s">
        <v>13</v>
      </c>
      <c r="T907" s="136"/>
      <c r="U907" s="136"/>
      <c r="V907" s="136"/>
      <c r="W907" s="136"/>
    </row>
    <row r="908" spans="1:23" ht="393.75" x14ac:dyDescent="0.25">
      <c r="A908" s="94">
        <v>208</v>
      </c>
      <c r="B908" s="2" t="s">
        <v>1477</v>
      </c>
      <c r="C908" s="2" t="s">
        <v>2763</v>
      </c>
      <c r="D908" s="2" t="s">
        <v>2764</v>
      </c>
      <c r="E908" s="2" t="s">
        <v>24</v>
      </c>
      <c r="F908" s="2">
        <v>1</v>
      </c>
      <c r="G908" s="80" t="s">
        <v>2765</v>
      </c>
      <c r="H908" s="2" t="s">
        <v>15</v>
      </c>
      <c r="I908" s="1">
        <v>49994.28</v>
      </c>
      <c r="J908" s="1">
        <v>49994.28</v>
      </c>
      <c r="K908" s="2">
        <v>0</v>
      </c>
      <c r="L908" s="1" t="s">
        <v>2625</v>
      </c>
      <c r="M908" s="3">
        <v>44614</v>
      </c>
      <c r="N908" s="3">
        <v>45107</v>
      </c>
      <c r="O908" s="2" t="s">
        <v>2766</v>
      </c>
      <c r="P908" s="1">
        <v>39912</v>
      </c>
      <c r="Q908" s="2" t="s">
        <v>2767</v>
      </c>
      <c r="R908" s="1">
        <v>39912</v>
      </c>
      <c r="S908" s="2" t="s">
        <v>13</v>
      </c>
      <c r="T908" s="136" t="s">
        <v>2768</v>
      </c>
      <c r="U908" s="136"/>
      <c r="V908" s="136"/>
      <c r="W908" s="136"/>
    </row>
    <row r="909" spans="1:23" ht="252" x14ac:dyDescent="0.25">
      <c r="A909" s="56">
        <v>209</v>
      </c>
      <c r="B909" s="2" t="s">
        <v>2636</v>
      </c>
      <c r="C909" s="2" t="s">
        <v>2769</v>
      </c>
      <c r="D909" s="2" t="s">
        <v>2770</v>
      </c>
      <c r="E909" s="2" t="s">
        <v>24</v>
      </c>
      <c r="F909" s="2">
        <v>1</v>
      </c>
      <c r="G909" s="80" t="s">
        <v>2667</v>
      </c>
      <c r="H909" s="2" t="s">
        <v>1475</v>
      </c>
      <c r="I909" s="1">
        <v>119999.6</v>
      </c>
      <c r="J909" s="1">
        <v>119999.6</v>
      </c>
      <c r="K909" s="2">
        <v>0</v>
      </c>
      <c r="L909" s="1" t="s">
        <v>2625</v>
      </c>
      <c r="M909" s="3">
        <v>44614</v>
      </c>
      <c r="N909" s="3">
        <v>45046</v>
      </c>
      <c r="O909" s="2" t="s">
        <v>2771</v>
      </c>
      <c r="P909" s="1">
        <v>71999.759999999995</v>
      </c>
      <c r="Q909" s="2" t="s">
        <v>2772</v>
      </c>
      <c r="R909" s="1">
        <v>119999.6</v>
      </c>
      <c r="S909" s="2" t="s">
        <v>14</v>
      </c>
      <c r="T909" s="136" t="s">
        <v>2773</v>
      </c>
      <c r="U909" s="136"/>
      <c r="V909" s="136"/>
      <c r="W909" s="136"/>
    </row>
    <row r="910" spans="1:23" ht="393.75" x14ac:dyDescent="0.25">
      <c r="A910" s="94">
        <v>210</v>
      </c>
      <c r="B910" s="2" t="s">
        <v>1553</v>
      </c>
      <c r="C910" s="2" t="s">
        <v>2774</v>
      </c>
      <c r="D910" s="2" t="s">
        <v>2775</v>
      </c>
      <c r="E910" s="2" t="s">
        <v>24</v>
      </c>
      <c r="F910" s="2">
        <v>1</v>
      </c>
      <c r="G910" s="80" t="s">
        <v>2624</v>
      </c>
      <c r="H910" s="2" t="s">
        <v>1475</v>
      </c>
      <c r="I910" s="1">
        <v>41400</v>
      </c>
      <c r="J910" s="1">
        <v>41400</v>
      </c>
      <c r="K910" s="2">
        <v>0</v>
      </c>
      <c r="L910" s="1" t="s">
        <v>2625</v>
      </c>
      <c r="M910" s="3">
        <v>44652</v>
      </c>
      <c r="N910" s="3">
        <v>45107</v>
      </c>
      <c r="O910" s="2" t="s">
        <v>2776</v>
      </c>
      <c r="P910" s="1" t="s">
        <v>2662</v>
      </c>
      <c r="Q910" s="2" t="s">
        <v>2777</v>
      </c>
      <c r="R910" s="1">
        <v>41400</v>
      </c>
      <c r="S910" s="2" t="s">
        <v>13</v>
      </c>
      <c r="T910" s="136" t="s">
        <v>2778</v>
      </c>
      <c r="U910" s="136"/>
      <c r="V910" s="136"/>
      <c r="W910" s="136"/>
    </row>
    <row r="911" spans="1:23" ht="409.5" x14ac:dyDescent="0.25">
      <c r="A911" s="56">
        <v>211</v>
      </c>
      <c r="B911" s="2" t="s">
        <v>2643</v>
      </c>
      <c r="C911" s="2" t="s">
        <v>2779</v>
      </c>
      <c r="D911" s="2" t="s">
        <v>2780</v>
      </c>
      <c r="E911" s="2" t="s">
        <v>1492</v>
      </c>
      <c r="F911" s="2">
        <v>2</v>
      </c>
      <c r="G911" s="80" t="s">
        <v>2646</v>
      </c>
      <c r="H911" s="2" t="s">
        <v>2647</v>
      </c>
      <c r="I911" s="1">
        <v>11149690.01</v>
      </c>
      <c r="J911" s="1"/>
      <c r="K911" s="2"/>
      <c r="L911" s="1" t="s">
        <v>2625</v>
      </c>
      <c r="M911" s="3">
        <v>45103</v>
      </c>
      <c r="N911" s="3">
        <v>45291</v>
      </c>
      <c r="O911" s="2" t="s">
        <v>2781</v>
      </c>
      <c r="P911" s="1" t="s">
        <v>2782</v>
      </c>
      <c r="Q911" s="2" t="s">
        <v>2783</v>
      </c>
      <c r="R911" s="1">
        <v>11149690.01</v>
      </c>
      <c r="S911" s="2" t="s">
        <v>13</v>
      </c>
      <c r="T911" s="136" t="s">
        <v>2651</v>
      </c>
      <c r="U911" s="136"/>
      <c r="V911" s="136"/>
      <c r="W911" s="136"/>
    </row>
    <row r="912" spans="1:23" ht="409.5" x14ac:dyDescent="0.25">
      <c r="A912" s="94">
        <v>212</v>
      </c>
      <c r="B912" s="2" t="s">
        <v>2652</v>
      </c>
      <c r="C912" s="2" t="s">
        <v>2784</v>
      </c>
      <c r="D912" s="2" t="s">
        <v>2785</v>
      </c>
      <c r="E912" s="2" t="s">
        <v>24</v>
      </c>
      <c r="F912" s="2">
        <v>1</v>
      </c>
      <c r="G912" s="80" t="s">
        <v>2655</v>
      </c>
      <c r="H912" s="2" t="s">
        <v>1475</v>
      </c>
      <c r="I912" s="1">
        <v>52954.26</v>
      </c>
      <c r="J912" s="2">
        <v>0</v>
      </c>
      <c r="K912" s="1">
        <v>52954.26</v>
      </c>
      <c r="L912" s="1" t="s">
        <v>2625</v>
      </c>
      <c r="M912" s="3">
        <v>45175</v>
      </c>
      <c r="N912" s="3">
        <v>45291</v>
      </c>
      <c r="O912" s="2" t="s">
        <v>2786</v>
      </c>
      <c r="P912" s="1" t="s">
        <v>2787</v>
      </c>
      <c r="Q912" s="2" t="s">
        <v>2788</v>
      </c>
      <c r="R912" s="1">
        <v>52954.26</v>
      </c>
      <c r="S912" s="2" t="s">
        <v>13</v>
      </c>
      <c r="T912" s="136" t="s">
        <v>2789</v>
      </c>
      <c r="U912" s="136"/>
      <c r="V912" s="136"/>
      <c r="W912" s="136"/>
    </row>
    <row r="913" spans="1:23" ht="409.5" x14ac:dyDescent="0.25">
      <c r="A913" s="56">
        <v>213</v>
      </c>
      <c r="B913" s="56" t="s">
        <v>1477</v>
      </c>
      <c r="C913" s="56" t="s">
        <v>2790</v>
      </c>
      <c r="D913" s="56" t="s">
        <v>2791</v>
      </c>
      <c r="E913" s="88" t="s">
        <v>24</v>
      </c>
      <c r="F913" s="56">
        <v>1</v>
      </c>
      <c r="G913" s="109" t="s">
        <v>2632</v>
      </c>
      <c r="H913" s="88" t="s">
        <v>1475</v>
      </c>
      <c r="I913" s="95" t="s">
        <v>2792</v>
      </c>
      <c r="J913" s="1"/>
      <c r="K913" s="113"/>
      <c r="L913" s="95" t="s">
        <v>2625</v>
      </c>
      <c r="M913" s="117">
        <v>44614</v>
      </c>
      <c r="N913" s="117">
        <v>45107</v>
      </c>
      <c r="O913" s="88" t="s">
        <v>2793</v>
      </c>
      <c r="P913" s="95">
        <v>47495.28</v>
      </c>
      <c r="Q913" s="88" t="s">
        <v>2794</v>
      </c>
      <c r="R913" s="95">
        <v>49994.28</v>
      </c>
      <c r="S913" s="56" t="s">
        <v>13</v>
      </c>
      <c r="T913" s="130" t="s">
        <v>2795</v>
      </c>
      <c r="U913" s="130"/>
      <c r="V913" s="136"/>
      <c r="W913" s="130"/>
    </row>
    <row r="914" spans="1:23" ht="110.25" x14ac:dyDescent="0.25">
      <c r="A914" s="94">
        <v>214</v>
      </c>
      <c r="B914" s="56" t="s">
        <v>2636</v>
      </c>
      <c r="C914" s="56" t="s">
        <v>2796</v>
      </c>
      <c r="D914" s="56" t="s">
        <v>2797</v>
      </c>
      <c r="E914" s="88" t="s">
        <v>24</v>
      </c>
      <c r="F914" s="56">
        <v>1</v>
      </c>
      <c r="G914" s="109" t="s">
        <v>2798</v>
      </c>
      <c r="H914" s="88" t="s">
        <v>1475</v>
      </c>
      <c r="I914" s="95">
        <v>119999.6</v>
      </c>
      <c r="J914" s="1"/>
      <c r="K914" s="113"/>
      <c r="L914" s="95" t="s">
        <v>2625</v>
      </c>
      <c r="M914" s="117" t="s">
        <v>2799</v>
      </c>
      <c r="N914" s="117" t="s">
        <v>2669</v>
      </c>
      <c r="O914" s="88" t="s">
        <v>2800</v>
      </c>
      <c r="P914" s="95">
        <v>71999.759999999995</v>
      </c>
      <c r="Q914" s="88" t="s">
        <v>2801</v>
      </c>
      <c r="R914" s="95">
        <f>P914</f>
        <v>71999.759999999995</v>
      </c>
      <c r="S914" s="56" t="s">
        <v>14</v>
      </c>
      <c r="T914" s="130" t="s">
        <v>2802</v>
      </c>
      <c r="U914" s="130"/>
      <c r="V914" s="136"/>
      <c r="W914" s="130"/>
    </row>
    <row r="915" spans="1:23" ht="393.75" x14ac:dyDescent="0.25">
      <c r="A915" s="56">
        <v>215</v>
      </c>
      <c r="B915" s="56" t="s">
        <v>1553</v>
      </c>
      <c r="C915" s="56" t="s">
        <v>2803</v>
      </c>
      <c r="D915" s="56" t="s">
        <v>2804</v>
      </c>
      <c r="E915" s="88" t="s">
        <v>24</v>
      </c>
      <c r="F915" s="56">
        <v>1</v>
      </c>
      <c r="G915" s="109" t="s">
        <v>2624</v>
      </c>
      <c r="H915" s="88" t="s">
        <v>1475</v>
      </c>
      <c r="I915" s="95">
        <v>41400</v>
      </c>
      <c r="J915" s="1"/>
      <c r="K915" s="113"/>
      <c r="L915" s="95" t="s">
        <v>2625</v>
      </c>
      <c r="M915" s="117">
        <v>44652</v>
      </c>
      <c r="N915" s="117">
        <v>45107</v>
      </c>
      <c r="O915" s="88" t="s">
        <v>2805</v>
      </c>
      <c r="P915" s="95" t="s">
        <v>2806</v>
      </c>
      <c r="Q915" s="88" t="s">
        <v>2807</v>
      </c>
      <c r="R915" s="95">
        <v>41400</v>
      </c>
      <c r="S915" s="56" t="s">
        <v>13</v>
      </c>
      <c r="T915" s="130" t="s">
        <v>2808</v>
      </c>
      <c r="U915" s="130"/>
      <c r="V915" s="136"/>
      <c r="W915" s="130"/>
    </row>
    <row r="916" spans="1:23" ht="409.5" x14ac:dyDescent="0.25">
      <c r="A916" s="94">
        <v>216</v>
      </c>
      <c r="B916" s="56" t="s">
        <v>2643</v>
      </c>
      <c r="C916" s="56" t="s">
        <v>2809</v>
      </c>
      <c r="D916" s="56" t="s">
        <v>2810</v>
      </c>
      <c r="E916" s="88" t="s">
        <v>1492</v>
      </c>
      <c r="F916" s="56">
        <v>2</v>
      </c>
      <c r="G916" s="109" t="s">
        <v>2811</v>
      </c>
      <c r="H916" s="88" t="s">
        <v>2812</v>
      </c>
      <c r="I916" s="95">
        <v>11826488.039999999</v>
      </c>
      <c r="J916" s="1"/>
      <c r="K916" s="113"/>
      <c r="L916" s="95" t="s">
        <v>2625</v>
      </c>
      <c r="M916" s="117">
        <v>45134</v>
      </c>
      <c r="N916" s="76">
        <v>45291</v>
      </c>
      <c r="O916" s="88" t="s">
        <v>2813</v>
      </c>
      <c r="P916" s="95" t="s">
        <v>2814</v>
      </c>
      <c r="Q916" s="88" t="s">
        <v>2815</v>
      </c>
      <c r="R916" s="95">
        <v>11826488.050000001</v>
      </c>
      <c r="S916" s="56" t="s">
        <v>13</v>
      </c>
      <c r="T916" s="130" t="s">
        <v>2816</v>
      </c>
      <c r="U916" s="130"/>
      <c r="V916" s="136"/>
      <c r="W916" s="130"/>
    </row>
    <row r="917" spans="1:23" ht="409.5" x14ac:dyDescent="0.25">
      <c r="A917" s="56">
        <v>217</v>
      </c>
      <c r="B917" s="56" t="s">
        <v>2652</v>
      </c>
      <c r="C917" s="56" t="s">
        <v>2817</v>
      </c>
      <c r="D917" s="56" t="s">
        <v>2818</v>
      </c>
      <c r="E917" s="88" t="s">
        <v>24</v>
      </c>
      <c r="F917" s="56">
        <v>1</v>
      </c>
      <c r="G917" s="109" t="s">
        <v>2655</v>
      </c>
      <c r="H917" s="88" t="s">
        <v>1475</v>
      </c>
      <c r="I917" s="95">
        <v>65599.28</v>
      </c>
      <c r="J917" s="1"/>
      <c r="K917" s="113"/>
      <c r="L917" s="95" t="s">
        <v>2625</v>
      </c>
      <c r="M917" s="117">
        <v>45173</v>
      </c>
      <c r="N917" s="76">
        <v>45291</v>
      </c>
      <c r="O917" s="88" t="s">
        <v>2819</v>
      </c>
      <c r="P917" s="95" t="s">
        <v>2820</v>
      </c>
      <c r="Q917" s="88" t="s">
        <v>2821</v>
      </c>
      <c r="R917" s="95">
        <v>65599.28</v>
      </c>
      <c r="S917" s="56" t="s">
        <v>13</v>
      </c>
      <c r="T917" s="130" t="s">
        <v>2822</v>
      </c>
      <c r="U917" s="130"/>
      <c r="V917" s="136"/>
      <c r="W917" s="130"/>
    </row>
    <row r="918" spans="1:23" ht="267.75" x14ac:dyDescent="0.25">
      <c r="A918" s="94">
        <v>218</v>
      </c>
      <c r="B918" s="2" t="s">
        <v>2673</v>
      </c>
      <c r="C918" s="2" t="s">
        <v>2823</v>
      </c>
      <c r="D918" s="2" t="s">
        <v>2824</v>
      </c>
      <c r="E918" s="113" t="s">
        <v>24</v>
      </c>
      <c r="F918" s="2">
        <v>1</v>
      </c>
      <c r="G918" s="80" t="s">
        <v>2632</v>
      </c>
      <c r="H918" s="113" t="s">
        <v>1475</v>
      </c>
      <c r="I918" s="1">
        <v>49994.28</v>
      </c>
      <c r="J918" s="1"/>
      <c r="K918" s="113"/>
      <c r="L918" s="1" t="s">
        <v>2625</v>
      </c>
      <c r="M918" s="114">
        <v>44614</v>
      </c>
      <c r="N918" s="3">
        <v>45107</v>
      </c>
      <c r="O918" s="113" t="s">
        <v>2825</v>
      </c>
      <c r="P918" s="1">
        <v>47495.28</v>
      </c>
      <c r="Q918" s="113" t="s">
        <v>2826</v>
      </c>
      <c r="R918" s="1">
        <v>47495.28</v>
      </c>
      <c r="S918" s="2" t="s">
        <v>13</v>
      </c>
      <c r="T918" s="136" t="s">
        <v>2827</v>
      </c>
      <c r="U918" s="136"/>
      <c r="V918" s="136"/>
      <c r="W918" s="136"/>
    </row>
    <row r="919" spans="1:23" ht="110.25" x14ac:dyDescent="0.25">
      <c r="A919" s="56">
        <v>219</v>
      </c>
      <c r="B919" s="2" t="s">
        <v>2636</v>
      </c>
      <c r="C919" s="2" t="s">
        <v>2828</v>
      </c>
      <c r="D919" s="2" t="s">
        <v>2829</v>
      </c>
      <c r="E919" s="113" t="s">
        <v>24</v>
      </c>
      <c r="F919" s="2">
        <v>1</v>
      </c>
      <c r="G919" s="80" t="s">
        <v>2706</v>
      </c>
      <c r="H919" s="113" t="s">
        <v>15</v>
      </c>
      <c r="I919" s="1">
        <v>120000</v>
      </c>
      <c r="J919" s="1"/>
      <c r="K919" s="113"/>
      <c r="L919" s="1" t="s">
        <v>2625</v>
      </c>
      <c r="M919" s="114" t="s">
        <v>2830</v>
      </c>
      <c r="N919" s="3" t="s">
        <v>2669</v>
      </c>
      <c r="O919" s="113" t="s">
        <v>2831</v>
      </c>
      <c r="P919" s="1">
        <v>72000</v>
      </c>
      <c r="Q919" s="113" t="s">
        <v>2832</v>
      </c>
      <c r="R919" s="1"/>
      <c r="S919" s="2" t="s">
        <v>14</v>
      </c>
      <c r="T919" s="136" t="s">
        <v>2833</v>
      </c>
      <c r="U919" s="136"/>
      <c r="V919" s="136"/>
      <c r="W919" s="136"/>
    </row>
    <row r="920" spans="1:23" ht="409.5" x14ac:dyDescent="0.25">
      <c r="A920" s="94">
        <v>220</v>
      </c>
      <c r="B920" s="2" t="s">
        <v>1553</v>
      </c>
      <c r="C920" s="2" t="s">
        <v>2834</v>
      </c>
      <c r="D920" s="2" t="s">
        <v>2835</v>
      </c>
      <c r="E920" s="113" t="s">
        <v>24</v>
      </c>
      <c r="F920" s="2">
        <v>1</v>
      </c>
      <c r="G920" s="80" t="s">
        <v>2836</v>
      </c>
      <c r="H920" s="113" t="s">
        <v>15</v>
      </c>
      <c r="I920" s="1">
        <v>47600</v>
      </c>
      <c r="J920" s="1"/>
      <c r="K920" s="113"/>
      <c r="L920" s="1" t="s">
        <v>2625</v>
      </c>
      <c r="M920" s="114">
        <v>45009</v>
      </c>
      <c r="N920" s="3">
        <v>45291</v>
      </c>
      <c r="O920" s="113" t="s">
        <v>2837</v>
      </c>
      <c r="P920" s="1" t="s">
        <v>2746</v>
      </c>
      <c r="Q920" s="113" t="s">
        <v>2838</v>
      </c>
      <c r="R920" s="1"/>
      <c r="S920" s="2" t="s">
        <v>13</v>
      </c>
      <c r="T920" s="136" t="s">
        <v>2839</v>
      </c>
      <c r="U920" s="136"/>
      <c r="V920" s="136"/>
      <c r="W920" s="136"/>
    </row>
    <row r="921" spans="1:23" ht="409.5" x14ac:dyDescent="0.25">
      <c r="A921" s="56">
        <v>221</v>
      </c>
      <c r="B921" s="2" t="s">
        <v>2643</v>
      </c>
      <c r="C921" s="2" t="s">
        <v>2840</v>
      </c>
      <c r="D921" s="2" t="s">
        <v>2841</v>
      </c>
      <c r="E921" s="113" t="s">
        <v>1492</v>
      </c>
      <c r="F921" s="2">
        <v>2</v>
      </c>
      <c r="G921" s="80" t="s">
        <v>2811</v>
      </c>
      <c r="H921" s="113" t="s">
        <v>2812</v>
      </c>
      <c r="I921" s="1">
        <v>8179410.6799999997</v>
      </c>
      <c r="J921" s="1"/>
      <c r="K921" s="113"/>
      <c r="L921" s="1" t="s">
        <v>2625</v>
      </c>
      <c r="M921" s="114">
        <v>45138</v>
      </c>
      <c r="N921" s="3">
        <v>45291</v>
      </c>
      <c r="O921" s="113" t="s">
        <v>2842</v>
      </c>
      <c r="P921" s="1" t="s">
        <v>2843</v>
      </c>
      <c r="Q921" s="113" t="s">
        <v>2844</v>
      </c>
      <c r="R921" s="1"/>
      <c r="S921" s="2" t="s">
        <v>13</v>
      </c>
      <c r="T921" s="136" t="s">
        <v>2816</v>
      </c>
      <c r="U921" s="136"/>
      <c r="V921" s="136"/>
      <c r="W921" s="136"/>
    </row>
    <row r="922" spans="1:23" ht="409.5" x14ac:dyDescent="0.25">
      <c r="A922" s="94">
        <v>222</v>
      </c>
      <c r="B922" s="2" t="s">
        <v>2652</v>
      </c>
      <c r="C922" s="2" t="s">
        <v>2845</v>
      </c>
      <c r="D922" s="2" t="s">
        <v>2846</v>
      </c>
      <c r="E922" s="113" t="s">
        <v>24</v>
      </c>
      <c r="F922" s="2">
        <v>1</v>
      </c>
      <c r="G922" s="80" t="s">
        <v>2759</v>
      </c>
      <c r="H922" s="113" t="s">
        <v>1475</v>
      </c>
      <c r="I922" s="1">
        <v>57120</v>
      </c>
      <c r="J922" s="1"/>
      <c r="K922" s="113"/>
      <c r="L922" s="1" t="s">
        <v>2625</v>
      </c>
      <c r="M922" s="114">
        <v>45174</v>
      </c>
      <c r="N922" s="3">
        <v>45291</v>
      </c>
      <c r="O922" s="113" t="s">
        <v>2847</v>
      </c>
      <c r="P922" s="1" t="s">
        <v>2848</v>
      </c>
      <c r="Q922" s="113" t="s">
        <v>2849</v>
      </c>
      <c r="R922" s="1"/>
      <c r="S922" s="2" t="s">
        <v>13</v>
      </c>
      <c r="T922" s="136"/>
      <c r="U922" s="136"/>
      <c r="V922" s="136"/>
      <c r="W922" s="136"/>
    </row>
    <row r="923" spans="1:23" ht="409.5" x14ac:dyDescent="0.25">
      <c r="A923" s="56">
        <v>223</v>
      </c>
      <c r="B923" s="2" t="s">
        <v>2673</v>
      </c>
      <c r="C923" s="2" t="s">
        <v>2850</v>
      </c>
      <c r="D923" s="2" t="s">
        <v>2851</v>
      </c>
      <c r="E923" s="113" t="s">
        <v>24</v>
      </c>
      <c r="F923" s="2">
        <v>1</v>
      </c>
      <c r="G923" s="80" t="s">
        <v>2852</v>
      </c>
      <c r="H923" s="113" t="s">
        <v>1475</v>
      </c>
      <c r="I923" s="1">
        <v>59990.28</v>
      </c>
      <c r="J923" s="1"/>
      <c r="K923" s="113"/>
      <c r="L923" s="1" t="s">
        <v>2625</v>
      </c>
      <c r="M923" s="114">
        <v>44564</v>
      </c>
      <c r="N923" s="88" t="s">
        <v>2853</v>
      </c>
      <c r="O923" s="56" t="s">
        <v>2854</v>
      </c>
      <c r="P923" s="1">
        <v>57491.28</v>
      </c>
      <c r="Q923" s="113" t="s">
        <v>2855</v>
      </c>
      <c r="R923" s="1"/>
      <c r="S923" s="2" t="s">
        <v>13</v>
      </c>
      <c r="T923" s="136" t="s">
        <v>2856</v>
      </c>
      <c r="U923" s="136"/>
      <c r="V923" s="136"/>
      <c r="W923" s="136"/>
    </row>
    <row r="924" spans="1:23" ht="220.5" x14ac:dyDescent="0.25">
      <c r="A924" s="94">
        <v>224</v>
      </c>
      <c r="B924" s="2" t="s">
        <v>2636</v>
      </c>
      <c r="C924" s="2" t="s">
        <v>2857</v>
      </c>
      <c r="D924" s="2" t="s">
        <v>2858</v>
      </c>
      <c r="E924" s="113" t="s">
        <v>24</v>
      </c>
      <c r="F924" s="2">
        <v>1</v>
      </c>
      <c r="G924" s="80" t="s">
        <v>2706</v>
      </c>
      <c r="H924" s="113" t="s">
        <v>15</v>
      </c>
      <c r="I924" s="1">
        <v>119999.6</v>
      </c>
      <c r="J924" s="1"/>
      <c r="K924" s="113"/>
      <c r="L924" s="1" t="s">
        <v>2625</v>
      </c>
      <c r="M924" s="114" t="s">
        <v>2707</v>
      </c>
      <c r="N924" s="88" t="s">
        <v>2859</v>
      </c>
      <c r="O924" s="85" t="s">
        <v>1475</v>
      </c>
      <c r="P924" s="1">
        <v>71999.759999999995</v>
      </c>
      <c r="Q924" s="113" t="s">
        <v>2860</v>
      </c>
      <c r="R924" s="1"/>
      <c r="S924" s="2" t="s">
        <v>14</v>
      </c>
      <c r="T924" s="136" t="s">
        <v>2861</v>
      </c>
      <c r="U924" s="136"/>
      <c r="V924" s="136"/>
      <c r="W924" s="136"/>
    </row>
    <row r="925" spans="1:23" ht="409.5" x14ac:dyDescent="0.25">
      <c r="A925" s="56">
        <v>225</v>
      </c>
      <c r="B925" s="2" t="s">
        <v>1553</v>
      </c>
      <c r="C925" s="2" t="s">
        <v>2862</v>
      </c>
      <c r="D925" s="2" t="s">
        <v>2863</v>
      </c>
      <c r="E925" s="113" t="s">
        <v>24</v>
      </c>
      <c r="F925" s="2">
        <v>1</v>
      </c>
      <c r="G925" s="80" t="s">
        <v>2836</v>
      </c>
      <c r="H925" s="113" t="s">
        <v>1475</v>
      </c>
      <c r="I925" s="1">
        <v>47600</v>
      </c>
      <c r="J925" s="1"/>
      <c r="K925" s="113"/>
      <c r="L925" s="1" t="s">
        <v>2625</v>
      </c>
      <c r="M925" s="114">
        <v>45009</v>
      </c>
      <c r="N925" s="88" t="s">
        <v>2864</v>
      </c>
      <c r="O925" s="56" t="s">
        <v>2865</v>
      </c>
      <c r="P925" s="1" t="s">
        <v>2866</v>
      </c>
      <c r="Q925" s="113" t="s">
        <v>2867</v>
      </c>
      <c r="R925" s="1"/>
      <c r="S925" s="2" t="s">
        <v>13</v>
      </c>
      <c r="T925" s="136" t="s">
        <v>2868</v>
      </c>
      <c r="U925" s="136"/>
      <c r="V925" s="136"/>
      <c r="W925" s="136"/>
    </row>
    <row r="926" spans="1:23" ht="409.5" x14ac:dyDescent="0.25">
      <c r="A926" s="94">
        <v>226</v>
      </c>
      <c r="B926" s="2" t="s">
        <v>2643</v>
      </c>
      <c r="C926" s="2" t="s">
        <v>2869</v>
      </c>
      <c r="D926" s="2" t="s">
        <v>2870</v>
      </c>
      <c r="E926" s="113" t="s">
        <v>1492</v>
      </c>
      <c r="F926" s="2">
        <v>3</v>
      </c>
      <c r="G926" s="80" t="s">
        <v>2646</v>
      </c>
      <c r="H926" s="113" t="s">
        <v>2647</v>
      </c>
      <c r="I926" s="1">
        <v>6876697.5899999999</v>
      </c>
      <c r="J926" s="1"/>
      <c r="K926" s="113"/>
      <c r="L926" s="1" t="s">
        <v>2625</v>
      </c>
      <c r="M926" s="114">
        <v>45124</v>
      </c>
      <c r="N926" s="88" t="s">
        <v>2871</v>
      </c>
      <c r="O926" s="85" t="s">
        <v>1475</v>
      </c>
      <c r="P926" s="95" t="s">
        <v>2872</v>
      </c>
      <c r="Q926" s="88" t="s">
        <v>2873</v>
      </c>
      <c r="R926" s="1"/>
      <c r="S926" s="2" t="s">
        <v>13</v>
      </c>
      <c r="T926" s="136" t="s">
        <v>2874</v>
      </c>
      <c r="U926" s="136"/>
      <c r="V926" s="136"/>
      <c r="W926" s="136"/>
    </row>
    <row r="927" spans="1:23" ht="409.5" x14ac:dyDescent="0.25">
      <c r="A927" s="56">
        <v>227</v>
      </c>
      <c r="B927" s="2" t="s">
        <v>2652</v>
      </c>
      <c r="C927" s="2" t="s">
        <v>2875</v>
      </c>
      <c r="D927" s="2" t="s">
        <v>2876</v>
      </c>
      <c r="E927" s="113" t="s">
        <v>24</v>
      </c>
      <c r="F927" s="2">
        <v>1</v>
      </c>
      <c r="G927" s="80" t="s">
        <v>2759</v>
      </c>
      <c r="H927" s="113" t="s">
        <v>1475</v>
      </c>
      <c r="I927" s="1">
        <v>28322</v>
      </c>
      <c r="J927" s="1"/>
      <c r="K927" s="113"/>
      <c r="L927" s="1" t="s">
        <v>2625</v>
      </c>
      <c r="M927" s="114">
        <v>45170</v>
      </c>
      <c r="N927" s="88" t="s">
        <v>2877</v>
      </c>
      <c r="O927" s="85" t="s">
        <v>1475</v>
      </c>
      <c r="P927" s="95" t="s">
        <v>2878</v>
      </c>
      <c r="Q927" s="88" t="s">
        <v>2879</v>
      </c>
      <c r="R927" s="1"/>
      <c r="S927" s="2" t="s">
        <v>13</v>
      </c>
      <c r="T927" s="136" t="s">
        <v>2880</v>
      </c>
      <c r="U927" s="136"/>
      <c r="V927" s="136"/>
      <c r="W927" s="136"/>
    </row>
    <row r="928" spans="1:23" ht="47.25" x14ac:dyDescent="0.25">
      <c r="A928" s="94">
        <v>228</v>
      </c>
      <c r="B928" s="56" t="s">
        <v>1969</v>
      </c>
      <c r="C928" s="85" t="s">
        <v>2881</v>
      </c>
      <c r="D928" s="56" t="s">
        <v>2882</v>
      </c>
      <c r="E928" s="56" t="s">
        <v>1677</v>
      </c>
      <c r="F928" s="56">
        <v>1</v>
      </c>
      <c r="G928" s="56" t="s">
        <v>1176</v>
      </c>
      <c r="H928" s="96" t="s">
        <v>1475</v>
      </c>
      <c r="I928" s="118">
        <v>212400</v>
      </c>
      <c r="J928" s="119"/>
      <c r="K928" s="119"/>
      <c r="L928" s="96" t="s">
        <v>1992</v>
      </c>
      <c r="M928" s="90">
        <v>45946</v>
      </c>
      <c r="N928" s="90">
        <v>46022</v>
      </c>
      <c r="O928" s="89" t="s">
        <v>1475</v>
      </c>
      <c r="P928" s="85">
        <v>0</v>
      </c>
      <c r="Q928" s="96" t="s">
        <v>1475</v>
      </c>
      <c r="R928" s="96"/>
      <c r="S928" s="85" t="s">
        <v>14</v>
      </c>
      <c r="T928" s="130" t="s">
        <v>2883</v>
      </c>
      <c r="U928" s="131"/>
      <c r="V928" s="131"/>
      <c r="W928" s="131"/>
    </row>
    <row r="929" spans="1:23" ht="47.25" x14ac:dyDescent="0.25">
      <c r="A929" s="56">
        <v>229</v>
      </c>
      <c r="B929" s="56" t="s">
        <v>1969</v>
      </c>
      <c r="C929" s="85" t="s">
        <v>2884</v>
      </c>
      <c r="D929" s="56" t="s">
        <v>2882</v>
      </c>
      <c r="E929" s="56" t="s">
        <v>1677</v>
      </c>
      <c r="F929" s="56">
        <v>3</v>
      </c>
      <c r="G929" s="56" t="s">
        <v>2885</v>
      </c>
      <c r="H929" s="96" t="s">
        <v>1475</v>
      </c>
      <c r="I929" s="118">
        <v>20064</v>
      </c>
      <c r="J929" s="119"/>
      <c r="K929" s="119"/>
      <c r="L929" s="96" t="s">
        <v>1992</v>
      </c>
      <c r="M929" s="90">
        <v>45957</v>
      </c>
      <c r="N929" s="90">
        <v>46022</v>
      </c>
      <c r="O929" s="89" t="s">
        <v>1475</v>
      </c>
      <c r="P929" s="85">
        <v>0</v>
      </c>
      <c r="Q929" s="96" t="s">
        <v>1475</v>
      </c>
      <c r="R929" s="96"/>
      <c r="S929" s="85" t="s">
        <v>14</v>
      </c>
      <c r="T929" s="130" t="s">
        <v>2886</v>
      </c>
      <c r="U929" s="131"/>
      <c r="V929" s="131"/>
      <c r="W929" s="131"/>
    </row>
    <row r="930" spans="1:23" ht="47.25" x14ac:dyDescent="0.25">
      <c r="A930" s="94">
        <v>230</v>
      </c>
      <c r="B930" s="56" t="s">
        <v>1969</v>
      </c>
      <c r="C930" s="85" t="s">
        <v>2887</v>
      </c>
      <c r="D930" s="56" t="s">
        <v>2882</v>
      </c>
      <c r="E930" s="56" t="s">
        <v>1677</v>
      </c>
      <c r="F930" s="56">
        <v>4</v>
      </c>
      <c r="G930" s="56" t="s">
        <v>2888</v>
      </c>
      <c r="H930" s="96" t="s">
        <v>1475</v>
      </c>
      <c r="I930" s="118">
        <v>13360</v>
      </c>
      <c r="J930" s="119"/>
      <c r="K930" s="119"/>
      <c r="L930" s="96" t="s">
        <v>1992</v>
      </c>
      <c r="M930" s="90">
        <v>45957</v>
      </c>
      <c r="N930" s="90">
        <v>46022</v>
      </c>
      <c r="O930" s="89" t="s">
        <v>1475</v>
      </c>
      <c r="P930" s="85">
        <v>0</v>
      </c>
      <c r="Q930" s="96" t="s">
        <v>1475</v>
      </c>
      <c r="R930" s="96"/>
      <c r="S930" s="85" t="s">
        <v>14</v>
      </c>
      <c r="T930" s="130" t="s">
        <v>2889</v>
      </c>
      <c r="U930" s="131"/>
      <c r="V930" s="131"/>
      <c r="W930" s="131"/>
    </row>
    <row r="931" spans="1:23" ht="47.25" x14ac:dyDescent="0.25">
      <c r="A931" s="56">
        <v>231</v>
      </c>
      <c r="B931" s="56" t="s">
        <v>1969</v>
      </c>
      <c r="C931" s="85" t="s">
        <v>2890</v>
      </c>
      <c r="D931" s="56" t="s">
        <v>2882</v>
      </c>
      <c r="E931" s="56" t="s">
        <v>1677</v>
      </c>
      <c r="F931" s="56">
        <v>1</v>
      </c>
      <c r="G931" s="56" t="s">
        <v>2888</v>
      </c>
      <c r="H931" s="96" t="s">
        <v>1475</v>
      </c>
      <c r="I931" s="118">
        <v>2670</v>
      </c>
      <c r="J931" s="119"/>
      <c r="K931" s="119"/>
      <c r="L931" s="96" t="s">
        <v>1992</v>
      </c>
      <c r="M931" s="90">
        <v>45946</v>
      </c>
      <c r="N931" s="90">
        <v>46022</v>
      </c>
      <c r="O931" s="89" t="s">
        <v>1475</v>
      </c>
      <c r="P931" s="85">
        <v>0</v>
      </c>
      <c r="Q931" s="96" t="s">
        <v>1475</v>
      </c>
      <c r="R931" s="96"/>
      <c r="S931" s="85" t="s">
        <v>14</v>
      </c>
      <c r="T931" s="130" t="s">
        <v>2891</v>
      </c>
      <c r="U931" s="131"/>
      <c r="V931" s="131"/>
      <c r="W931" s="131"/>
    </row>
    <row r="932" spans="1:23" ht="47.25" x14ac:dyDescent="0.25">
      <c r="A932" s="94">
        <v>232</v>
      </c>
      <c r="B932" s="56" t="s">
        <v>1969</v>
      </c>
      <c r="C932" s="85" t="s">
        <v>2892</v>
      </c>
      <c r="D932" s="56" t="s">
        <v>2882</v>
      </c>
      <c r="E932" s="56" t="s">
        <v>1677</v>
      </c>
      <c r="F932" s="56">
        <v>14</v>
      </c>
      <c r="G932" s="56" t="s">
        <v>2893</v>
      </c>
      <c r="H932" s="96" t="s">
        <v>1475</v>
      </c>
      <c r="I932" s="118">
        <v>21000</v>
      </c>
      <c r="J932" s="119"/>
      <c r="K932" s="119"/>
      <c r="L932" s="96" t="s">
        <v>1992</v>
      </c>
      <c r="M932" s="90">
        <v>45957</v>
      </c>
      <c r="N932" s="90">
        <v>46022</v>
      </c>
      <c r="O932" s="89" t="s">
        <v>1475</v>
      </c>
      <c r="P932" s="85">
        <v>0</v>
      </c>
      <c r="Q932" s="96" t="s">
        <v>1475</v>
      </c>
      <c r="R932" s="96"/>
      <c r="S932" s="85" t="s">
        <v>14</v>
      </c>
      <c r="T932" s="130" t="s">
        <v>2894</v>
      </c>
      <c r="U932" s="131"/>
      <c r="V932" s="131"/>
      <c r="W932" s="131"/>
    </row>
    <row r="933" spans="1:23" ht="47.25" x14ac:dyDescent="0.25">
      <c r="A933" s="56">
        <v>233</v>
      </c>
      <c r="B933" s="56" t="s">
        <v>1969</v>
      </c>
      <c r="C933" s="85" t="s">
        <v>2895</v>
      </c>
      <c r="D933" s="56" t="s">
        <v>2882</v>
      </c>
      <c r="E933" s="56" t="s">
        <v>1677</v>
      </c>
      <c r="F933" s="56">
        <v>1</v>
      </c>
      <c r="G933" s="56" t="s">
        <v>1990</v>
      </c>
      <c r="H933" s="96" t="s">
        <v>1475</v>
      </c>
      <c r="I933" s="118">
        <v>15000</v>
      </c>
      <c r="J933" s="119"/>
      <c r="K933" s="119"/>
      <c r="L933" s="96" t="s">
        <v>1992</v>
      </c>
      <c r="M933" s="90">
        <v>45946</v>
      </c>
      <c r="N933" s="90">
        <v>46022</v>
      </c>
      <c r="O933" s="89" t="s">
        <v>1475</v>
      </c>
      <c r="P933" s="85">
        <v>0</v>
      </c>
      <c r="Q933" s="96" t="s">
        <v>1475</v>
      </c>
      <c r="R933" s="96"/>
      <c r="S933" s="85" t="s">
        <v>14</v>
      </c>
      <c r="T933" s="130" t="s">
        <v>2896</v>
      </c>
      <c r="U933" s="131"/>
      <c r="V933" s="131"/>
      <c r="W933" s="131"/>
    </row>
    <row r="934" spans="1:23" ht="47.25" x14ac:dyDescent="0.25">
      <c r="A934" s="94">
        <v>234</v>
      </c>
      <c r="B934" s="56" t="s">
        <v>1969</v>
      </c>
      <c r="C934" s="85" t="s">
        <v>2897</v>
      </c>
      <c r="D934" s="56" t="s">
        <v>2882</v>
      </c>
      <c r="E934" s="56" t="s">
        <v>1677</v>
      </c>
      <c r="F934" s="56">
        <v>1</v>
      </c>
      <c r="G934" s="56" t="s">
        <v>2898</v>
      </c>
      <c r="H934" s="96" t="s">
        <v>1475</v>
      </c>
      <c r="I934" s="118">
        <v>134000</v>
      </c>
      <c r="J934" s="119"/>
      <c r="K934" s="119"/>
      <c r="L934" s="96" t="s">
        <v>1992</v>
      </c>
      <c r="M934" s="90">
        <v>45946</v>
      </c>
      <c r="N934" s="90">
        <v>46022</v>
      </c>
      <c r="O934" s="89" t="s">
        <v>1475</v>
      </c>
      <c r="P934" s="85">
        <v>0</v>
      </c>
      <c r="Q934" s="96" t="s">
        <v>1475</v>
      </c>
      <c r="R934" s="96"/>
      <c r="S934" s="85" t="s">
        <v>14</v>
      </c>
      <c r="T934" s="130" t="s">
        <v>2899</v>
      </c>
      <c r="U934" s="131"/>
      <c r="V934" s="131"/>
      <c r="W934" s="131"/>
    </row>
    <row r="935" spans="1:23" ht="47.25" x14ac:dyDescent="0.25">
      <c r="A935" s="56">
        <v>235</v>
      </c>
      <c r="B935" s="56" t="s">
        <v>1969</v>
      </c>
      <c r="C935" s="85" t="s">
        <v>2900</v>
      </c>
      <c r="D935" s="56" t="s">
        <v>2882</v>
      </c>
      <c r="E935" s="56" t="s">
        <v>1677</v>
      </c>
      <c r="F935" s="56">
        <v>2</v>
      </c>
      <c r="G935" s="56" t="s">
        <v>1502</v>
      </c>
      <c r="H935" s="96" t="s">
        <v>1475</v>
      </c>
      <c r="I935" s="118">
        <v>300817</v>
      </c>
      <c r="J935" s="119"/>
      <c r="K935" s="119"/>
      <c r="L935" s="96" t="s">
        <v>1992</v>
      </c>
      <c r="M935" s="90">
        <v>45957</v>
      </c>
      <c r="N935" s="90">
        <v>46022</v>
      </c>
      <c r="O935" s="89" t="s">
        <v>1475</v>
      </c>
      <c r="P935" s="85">
        <v>0</v>
      </c>
      <c r="Q935" s="96" t="s">
        <v>1475</v>
      </c>
      <c r="R935" s="96"/>
      <c r="S935" s="85" t="s">
        <v>14</v>
      </c>
      <c r="T935" s="130" t="s">
        <v>2901</v>
      </c>
      <c r="U935" s="131"/>
      <c r="V935" s="131"/>
      <c r="W935" s="131"/>
    </row>
    <row r="936" spans="1:23" ht="47.25" x14ac:dyDescent="0.25">
      <c r="A936" s="94">
        <v>236</v>
      </c>
      <c r="B936" s="56" t="s">
        <v>1969</v>
      </c>
      <c r="C936" s="85" t="s">
        <v>2902</v>
      </c>
      <c r="D936" s="56" t="s">
        <v>2882</v>
      </c>
      <c r="E936" s="56" t="s">
        <v>1677</v>
      </c>
      <c r="F936" s="56">
        <v>6</v>
      </c>
      <c r="G936" s="56" t="s">
        <v>2903</v>
      </c>
      <c r="H936" s="96" t="s">
        <v>1475</v>
      </c>
      <c r="I936" s="118">
        <v>19875</v>
      </c>
      <c r="J936" s="119"/>
      <c r="K936" s="119"/>
      <c r="L936" s="96" t="s">
        <v>1992</v>
      </c>
      <c r="M936" s="90">
        <v>45957</v>
      </c>
      <c r="N936" s="90">
        <v>46022</v>
      </c>
      <c r="O936" s="89" t="s">
        <v>1475</v>
      </c>
      <c r="P936" s="85">
        <v>0</v>
      </c>
      <c r="Q936" s="96" t="s">
        <v>1475</v>
      </c>
      <c r="R936" s="96"/>
      <c r="S936" s="85" t="s">
        <v>14</v>
      </c>
      <c r="T936" s="130" t="s">
        <v>2904</v>
      </c>
      <c r="U936" s="131"/>
      <c r="V936" s="131"/>
      <c r="W936" s="131"/>
    </row>
    <row r="937" spans="1:23" ht="63" x14ac:dyDescent="0.25">
      <c r="A937" s="56">
        <v>237</v>
      </c>
      <c r="B937" s="120" t="s">
        <v>2905</v>
      </c>
      <c r="C937" s="121" t="s">
        <v>2906</v>
      </c>
      <c r="D937" s="2" t="s">
        <v>2907</v>
      </c>
      <c r="E937" s="120" t="s">
        <v>1492</v>
      </c>
      <c r="F937" s="120">
        <v>5</v>
      </c>
      <c r="G937" s="120" t="s">
        <v>2908</v>
      </c>
      <c r="H937" s="96" t="s">
        <v>1475</v>
      </c>
      <c r="I937" s="122">
        <v>284850</v>
      </c>
      <c r="J937" s="123"/>
      <c r="K937" s="123"/>
      <c r="L937" s="124" t="s">
        <v>1495</v>
      </c>
      <c r="M937" s="125">
        <v>45996</v>
      </c>
      <c r="N937" s="90">
        <v>46422</v>
      </c>
      <c r="O937" s="119" t="s">
        <v>1475</v>
      </c>
      <c r="P937" s="85">
        <v>0</v>
      </c>
      <c r="Q937" s="96" t="s">
        <v>1475</v>
      </c>
      <c r="R937" s="124"/>
      <c r="S937" s="85" t="s">
        <v>2384</v>
      </c>
      <c r="T937" s="132"/>
      <c r="U937" s="133"/>
      <c r="V937" s="133"/>
      <c r="W937" s="134"/>
    </row>
    <row r="938" spans="1:23" ht="94.5" x14ac:dyDescent="0.25">
      <c r="A938" s="94">
        <v>238</v>
      </c>
      <c r="B938" s="56" t="s">
        <v>1969</v>
      </c>
      <c r="C938" s="85" t="s">
        <v>2909</v>
      </c>
      <c r="D938" s="2" t="s">
        <v>2910</v>
      </c>
      <c r="E938" s="56" t="s">
        <v>1677</v>
      </c>
      <c r="F938" s="56">
        <v>2</v>
      </c>
      <c r="G938" s="56" t="s">
        <v>2911</v>
      </c>
      <c r="H938" s="96" t="s">
        <v>2912</v>
      </c>
      <c r="I938" s="126">
        <v>398000</v>
      </c>
      <c r="J938" s="119"/>
      <c r="K938" s="119"/>
      <c r="L938" s="96" t="s">
        <v>1992</v>
      </c>
      <c r="M938" s="90">
        <v>45953</v>
      </c>
      <c r="N938" s="90" t="s">
        <v>2913</v>
      </c>
      <c r="O938" s="119" t="s">
        <v>1475</v>
      </c>
      <c r="P938" s="85">
        <v>0</v>
      </c>
      <c r="Q938" s="96" t="s">
        <v>1475</v>
      </c>
      <c r="R938" s="126">
        <v>398000</v>
      </c>
      <c r="S938" s="127" t="s">
        <v>1499</v>
      </c>
      <c r="T938" s="130" t="s">
        <v>2914</v>
      </c>
      <c r="U938" s="131"/>
      <c r="V938" s="131"/>
      <c r="W938" s="131"/>
    </row>
    <row r="939" spans="1:23" ht="63" x14ac:dyDescent="0.25">
      <c r="A939" s="56">
        <v>239</v>
      </c>
      <c r="B939" s="56" t="s">
        <v>1969</v>
      </c>
      <c r="C939" s="85" t="s">
        <v>2915</v>
      </c>
      <c r="D939" s="2" t="s">
        <v>2910</v>
      </c>
      <c r="E939" s="56" t="s">
        <v>1677</v>
      </c>
      <c r="F939" s="56">
        <v>1</v>
      </c>
      <c r="G939" s="56" t="s">
        <v>2916</v>
      </c>
      <c r="H939" s="96" t="s">
        <v>1475</v>
      </c>
      <c r="I939" s="126">
        <v>339620</v>
      </c>
      <c r="J939" s="119"/>
      <c r="K939" s="119"/>
      <c r="L939" s="96" t="s">
        <v>1992</v>
      </c>
      <c r="M939" s="90">
        <v>45953</v>
      </c>
      <c r="N939" s="90" t="s">
        <v>2913</v>
      </c>
      <c r="O939" s="119" t="s">
        <v>1475</v>
      </c>
      <c r="P939" s="85">
        <v>0</v>
      </c>
      <c r="Q939" s="96" t="s">
        <v>1475</v>
      </c>
      <c r="R939" s="126">
        <v>339620</v>
      </c>
      <c r="S939" s="127" t="s">
        <v>1499</v>
      </c>
      <c r="T939" s="130" t="s">
        <v>2917</v>
      </c>
      <c r="U939" s="131"/>
      <c r="V939" s="131"/>
      <c r="W939" s="131"/>
    </row>
    <row r="940" spans="1:23" ht="63" x14ac:dyDescent="0.25">
      <c r="A940" s="94">
        <v>240</v>
      </c>
      <c r="B940" s="56" t="s">
        <v>1969</v>
      </c>
      <c r="C940" s="85" t="s">
        <v>2918</v>
      </c>
      <c r="D940" s="2" t="s">
        <v>2910</v>
      </c>
      <c r="E940" s="56" t="s">
        <v>1677</v>
      </c>
      <c r="F940" s="56">
        <v>1</v>
      </c>
      <c r="G940" s="56" t="s">
        <v>2919</v>
      </c>
      <c r="H940" s="56" t="s">
        <v>1475</v>
      </c>
      <c r="I940" s="126">
        <v>634940</v>
      </c>
      <c r="J940" s="119"/>
      <c r="K940" s="119"/>
      <c r="L940" s="96" t="s">
        <v>1992</v>
      </c>
      <c r="M940" s="90">
        <v>45953</v>
      </c>
      <c r="N940" s="90" t="s">
        <v>2913</v>
      </c>
      <c r="O940" s="119" t="s">
        <v>1475</v>
      </c>
      <c r="P940" s="85">
        <v>0</v>
      </c>
      <c r="Q940" s="96" t="s">
        <v>1475</v>
      </c>
      <c r="R940" s="126">
        <v>634940</v>
      </c>
      <c r="S940" s="127" t="s">
        <v>1499</v>
      </c>
      <c r="T940" s="130" t="s">
        <v>2920</v>
      </c>
      <c r="U940" s="131"/>
      <c r="V940" s="131"/>
      <c r="W940" s="131"/>
    </row>
    <row r="941" spans="1:23" ht="189" x14ac:dyDescent="0.25">
      <c r="A941" s="56">
        <v>241</v>
      </c>
      <c r="B941" s="56" t="s">
        <v>1969</v>
      </c>
      <c r="C941" s="85" t="s">
        <v>2921</v>
      </c>
      <c r="D941" s="2" t="s">
        <v>2910</v>
      </c>
      <c r="E941" s="56" t="s">
        <v>1677</v>
      </c>
      <c r="F941" s="56">
        <v>1</v>
      </c>
      <c r="G941" s="56" t="s">
        <v>2235</v>
      </c>
      <c r="H941" s="56" t="s">
        <v>1475</v>
      </c>
      <c r="I941" s="126">
        <v>1394500</v>
      </c>
      <c r="J941" s="119"/>
      <c r="K941" s="119"/>
      <c r="L941" s="96" t="s">
        <v>1992</v>
      </c>
      <c r="M941" s="90">
        <v>45953</v>
      </c>
      <c r="N941" s="76" t="s">
        <v>2922</v>
      </c>
      <c r="O941" s="2" t="s">
        <v>2923</v>
      </c>
      <c r="P941" s="85">
        <v>0</v>
      </c>
      <c r="Q941" s="96" t="s">
        <v>1475</v>
      </c>
      <c r="R941" s="128">
        <v>230505</v>
      </c>
      <c r="S941" s="127" t="s">
        <v>1499</v>
      </c>
      <c r="T941" s="130" t="s">
        <v>2924</v>
      </c>
      <c r="U941" s="131"/>
      <c r="V941" s="131"/>
      <c r="W941" s="131"/>
    </row>
    <row r="942" spans="1:23" ht="63" x14ac:dyDescent="0.25">
      <c r="A942" s="94">
        <v>242</v>
      </c>
      <c r="B942" s="56" t="s">
        <v>1969</v>
      </c>
      <c r="C942" s="85" t="s">
        <v>2925</v>
      </c>
      <c r="D942" s="2" t="s">
        <v>2910</v>
      </c>
      <c r="E942" s="56" t="s">
        <v>1677</v>
      </c>
      <c r="F942" s="56">
        <v>1</v>
      </c>
      <c r="G942" s="56" t="s">
        <v>1711</v>
      </c>
      <c r="H942" s="56" t="s">
        <v>2926</v>
      </c>
      <c r="I942" s="126">
        <v>962505</v>
      </c>
      <c r="J942" s="119"/>
      <c r="K942" s="119"/>
      <c r="L942" s="96" t="s">
        <v>1992</v>
      </c>
      <c r="M942" s="90">
        <v>45953</v>
      </c>
      <c r="N942" s="90" t="s">
        <v>2913</v>
      </c>
      <c r="O942" s="119" t="s">
        <v>1475</v>
      </c>
      <c r="P942" s="85">
        <v>0</v>
      </c>
      <c r="Q942" s="96" t="s">
        <v>1475</v>
      </c>
      <c r="R942" s="126">
        <v>962505</v>
      </c>
      <c r="S942" s="127" t="s">
        <v>1499</v>
      </c>
      <c r="T942" s="130" t="s">
        <v>2927</v>
      </c>
      <c r="U942" s="131"/>
      <c r="V942" s="131"/>
      <c r="W942" s="131"/>
    </row>
    <row r="943" spans="1:23" ht="63" x14ac:dyDescent="0.25">
      <c r="A943" s="56">
        <v>243</v>
      </c>
      <c r="B943" s="56" t="s">
        <v>1969</v>
      </c>
      <c r="C943" s="85" t="s">
        <v>2928</v>
      </c>
      <c r="D943" s="2" t="s">
        <v>2910</v>
      </c>
      <c r="E943" s="56" t="s">
        <v>1677</v>
      </c>
      <c r="F943" s="56">
        <v>2</v>
      </c>
      <c r="G943" s="56" t="s">
        <v>1711</v>
      </c>
      <c r="H943" s="56" t="s">
        <v>2926</v>
      </c>
      <c r="I943" s="126" t="s">
        <v>2929</v>
      </c>
      <c r="J943" s="119"/>
      <c r="K943" s="119"/>
      <c r="L943" s="96" t="s">
        <v>1992</v>
      </c>
      <c r="M943" s="90">
        <v>45965</v>
      </c>
      <c r="N943" s="90" t="s">
        <v>2930</v>
      </c>
      <c r="O943" s="119" t="s">
        <v>1475</v>
      </c>
      <c r="P943" s="85">
        <v>0</v>
      </c>
      <c r="Q943" s="96" t="s">
        <v>1475</v>
      </c>
      <c r="R943" s="126" t="s">
        <v>2929</v>
      </c>
      <c r="S943" s="127" t="s">
        <v>1499</v>
      </c>
      <c r="T943" s="130" t="s">
        <v>2931</v>
      </c>
      <c r="U943" s="131"/>
      <c r="V943" s="131"/>
      <c r="W943" s="131"/>
    </row>
    <row r="944" spans="1:23" ht="63" x14ac:dyDescent="0.25">
      <c r="A944" s="94">
        <v>244</v>
      </c>
      <c r="B944" s="56" t="s">
        <v>1969</v>
      </c>
      <c r="C944" s="85" t="s">
        <v>2932</v>
      </c>
      <c r="D944" s="2" t="s">
        <v>2910</v>
      </c>
      <c r="E944" s="56" t="s">
        <v>1677</v>
      </c>
      <c r="F944" s="56">
        <v>2</v>
      </c>
      <c r="G944" s="56" t="s">
        <v>1711</v>
      </c>
      <c r="H944" s="56" t="s">
        <v>2926</v>
      </c>
      <c r="I944" s="126">
        <v>297120</v>
      </c>
      <c r="J944" s="119"/>
      <c r="K944" s="119"/>
      <c r="L944" s="96" t="s">
        <v>1992</v>
      </c>
      <c r="M944" s="90">
        <v>45965</v>
      </c>
      <c r="N944" s="90" t="s">
        <v>2930</v>
      </c>
      <c r="O944" s="119" t="s">
        <v>1475</v>
      </c>
      <c r="P944" s="85">
        <v>0</v>
      </c>
      <c r="Q944" s="96" t="s">
        <v>1475</v>
      </c>
      <c r="R944" s="126">
        <v>297120</v>
      </c>
      <c r="S944" s="127" t="s">
        <v>1499</v>
      </c>
      <c r="T944" s="130" t="s">
        <v>2933</v>
      </c>
      <c r="U944" s="131"/>
      <c r="V944" s="131"/>
      <c r="W944" s="131"/>
    </row>
    <row r="945" spans="1:23" ht="110.25" x14ac:dyDescent="0.25">
      <c r="A945" s="2">
        <v>245</v>
      </c>
      <c r="B945" s="56" t="s">
        <v>2934</v>
      </c>
      <c r="C945" s="85" t="s">
        <v>2935</v>
      </c>
      <c r="D945" s="2" t="s">
        <v>2936</v>
      </c>
      <c r="E945" s="56" t="s">
        <v>1677</v>
      </c>
      <c r="F945" s="56">
        <v>3</v>
      </c>
      <c r="G945" s="56" t="s">
        <v>2937</v>
      </c>
      <c r="H945" s="95" t="s">
        <v>2938</v>
      </c>
      <c r="I945" s="126">
        <v>25275862.129999999</v>
      </c>
      <c r="J945" s="119"/>
      <c r="K945" s="119"/>
      <c r="L945" s="95" t="s">
        <v>2939</v>
      </c>
      <c r="M945" s="90">
        <v>45756</v>
      </c>
      <c r="N945" s="90" t="s">
        <v>2940</v>
      </c>
      <c r="O945" s="129" t="s">
        <v>2941</v>
      </c>
      <c r="P945" s="85">
        <v>0</v>
      </c>
      <c r="Q945" s="96" t="s">
        <v>1475</v>
      </c>
      <c r="R945" s="96">
        <v>25700666.539999999</v>
      </c>
      <c r="S945" s="85" t="s">
        <v>2384</v>
      </c>
      <c r="T945" s="135" t="s">
        <v>2942</v>
      </c>
      <c r="U945" s="133"/>
      <c r="V945" s="133"/>
      <c r="W945" s="134"/>
    </row>
  </sheetData>
  <mergeCells count="1542">
    <mergeCell ref="R693:R694"/>
    <mergeCell ref="I438:I439"/>
    <mergeCell ref="H438:H439"/>
    <mergeCell ref="G438:G439"/>
    <mergeCell ref="F438:F439"/>
    <mergeCell ref="E438:E439"/>
    <mergeCell ref="D438:D439"/>
    <mergeCell ref="C438:C439"/>
    <mergeCell ref="B438:B439"/>
    <mergeCell ref="A438:A439"/>
    <mergeCell ref="R689:R690"/>
    <mergeCell ref="R691:R692"/>
    <mergeCell ref="R687:R688"/>
    <mergeCell ref="B634:B651"/>
    <mergeCell ref="A634:A651"/>
    <mergeCell ref="M452:M454"/>
    <mergeCell ref="P452:P454"/>
    <mergeCell ref="C634:C651"/>
    <mergeCell ref="Q671:Q678"/>
    <mergeCell ref="P671:P678"/>
    <mergeCell ref="F665:F667"/>
    <mergeCell ref="E665:E667"/>
    <mergeCell ref="D665:D667"/>
    <mergeCell ref="E452:E454"/>
    <mergeCell ref="D452:D454"/>
    <mergeCell ref="C452:C454"/>
    <mergeCell ref="B655:B661"/>
    <mergeCell ref="B452:B454"/>
    <mergeCell ref="H655:H661"/>
    <mergeCell ref="P628:P629"/>
    <mergeCell ref="M685:M686"/>
    <mergeCell ref="L685:L686"/>
    <mergeCell ref="P687:P694"/>
    <mergeCell ref="Q687:Q694"/>
    <mergeCell ref="M687:M694"/>
    <mergeCell ref="L687:L694"/>
    <mergeCell ref="K687:K694"/>
    <mergeCell ref="J687:J694"/>
    <mergeCell ref="I687:I694"/>
    <mergeCell ref="H687:H694"/>
    <mergeCell ref="G687:G694"/>
    <mergeCell ref="F687:F694"/>
    <mergeCell ref="E687:E694"/>
    <mergeCell ref="D687:D694"/>
    <mergeCell ref="C687:C694"/>
    <mergeCell ref="B687:B694"/>
    <mergeCell ref="A687:A694"/>
    <mergeCell ref="E634:E651"/>
    <mergeCell ref="D634:D651"/>
    <mergeCell ref="Q668:Q670"/>
    <mergeCell ref="P668:P670"/>
    <mergeCell ref="P665:P667"/>
    <mergeCell ref="E287:E309"/>
    <mergeCell ref="D287:D309"/>
    <mergeCell ref="C287:C309"/>
    <mergeCell ref="B287:B309"/>
    <mergeCell ref="A287:A309"/>
    <mergeCell ref="L312:L313"/>
    <mergeCell ref="K312:K313"/>
    <mergeCell ref="P312:P313"/>
    <mergeCell ref="F420:F424"/>
    <mergeCell ref="E420:E424"/>
    <mergeCell ref="D420:D424"/>
    <mergeCell ref="C420:C424"/>
    <mergeCell ref="B420:B424"/>
    <mergeCell ref="A420:A424"/>
    <mergeCell ref="L426:L431"/>
    <mergeCell ref="K426:K431"/>
    <mergeCell ref="C426:C431"/>
    <mergeCell ref="B426:B431"/>
    <mergeCell ref="A426:A431"/>
    <mergeCell ref="P232:P234"/>
    <mergeCell ref="Q232:Q234"/>
    <mergeCell ref="M232:M234"/>
    <mergeCell ref="L232:L234"/>
    <mergeCell ref="K232:K234"/>
    <mergeCell ref="J232:J234"/>
    <mergeCell ref="I232:I234"/>
    <mergeCell ref="H232:H234"/>
    <mergeCell ref="G232:G234"/>
    <mergeCell ref="F232:F234"/>
    <mergeCell ref="E232:E234"/>
    <mergeCell ref="D232:D234"/>
    <mergeCell ref="C232:C234"/>
    <mergeCell ref="B232:B234"/>
    <mergeCell ref="A232:A234"/>
    <mergeCell ref="R220:R221"/>
    <mergeCell ref="Q312:Q313"/>
    <mergeCell ref="J312:J313"/>
    <mergeCell ref="I312:I313"/>
    <mergeCell ref="H312:H313"/>
    <mergeCell ref="G312:G313"/>
    <mergeCell ref="F312:F313"/>
    <mergeCell ref="E312:E313"/>
    <mergeCell ref="D312:D313"/>
    <mergeCell ref="C312:C313"/>
    <mergeCell ref="B312:B313"/>
    <mergeCell ref="A312:A313"/>
    <mergeCell ref="Q248:Q261"/>
    <mergeCell ref="M256:M259"/>
    <mergeCell ref="M254:M255"/>
    <mergeCell ref="P248:P261"/>
    <mergeCell ref="L248:L261"/>
    <mergeCell ref="B225:B228"/>
    <mergeCell ref="A225:A228"/>
    <mergeCell ref="B212:B214"/>
    <mergeCell ref="G212:G214"/>
    <mergeCell ref="F212:F214"/>
    <mergeCell ref="E212:E214"/>
    <mergeCell ref="D212:D214"/>
    <mergeCell ref="C212:C214"/>
    <mergeCell ref="A212:A214"/>
    <mergeCell ref="B222:B223"/>
    <mergeCell ref="A222:A223"/>
    <mergeCell ref="P225:P228"/>
    <mergeCell ref="M225:M228"/>
    <mergeCell ref="L225:L228"/>
    <mergeCell ref="K225:K228"/>
    <mergeCell ref="J225:J228"/>
    <mergeCell ref="I225:I228"/>
    <mergeCell ref="H225:H228"/>
    <mergeCell ref="P220:P221"/>
    <mergeCell ref="M220:M221"/>
    <mergeCell ref="L220:L221"/>
    <mergeCell ref="K220:K221"/>
    <mergeCell ref="J220:J221"/>
    <mergeCell ref="I220:I221"/>
    <mergeCell ref="H220:H221"/>
    <mergeCell ref="G220:G221"/>
    <mergeCell ref="F220:F221"/>
    <mergeCell ref="E220:E221"/>
    <mergeCell ref="D220:D221"/>
    <mergeCell ref="C220:C221"/>
    <mergeCell ref="B220:B221"/>
    <mergeCell ref="A220:A221"/>
    <mergeCell ref="B196:B198"/>
    <mergeCell ref="A196:A198"/>
    <mergeCell ref="M200:M208"/>
    <mergeCell ref="P200:P209"/>
    <mergeCell ref="Q200:Q209"/>
    <mergeCell ref="L200:L209"/>
    <mergeCell ref="K200:K209"/>
    <mergeCell ref="J200:J209"/>
    <mergeCell ref="I200:I209"/>
    <mergeCell ref="H200:H209"/>
    <mergeCell ref="G200:G209"/>
    <mergeCell ref="F200:F209"/>
    <mergeCell ref="E200:E209"/>
    <mergeCell ref="D200:D209"/>
    <mergeCell ref="C200:C209"/>
    <mergeCell ref="B200:B209"/>
    <mergeCell ref="A200:A209"/>
    <mergeCell ref="B177:B185"/>
    <mergeCell ref="A177:A185"/>
    <mergeCell ref="P186:P195"/>
    <mergeCell ref="Q186:Q195"/>
    <mergeCell ref="M189:M193"/>
    <mergeCell ref="M194:M195"/>
    <mergeCell ref="L186:L195"/>
    <mergeCell ref="K186:K195"/>
    <mergeCell ref="J186:J195"/>
    <mergeCell ref="I186:I195"/>
    <mergeCell ref="H186:H195"/>
    <mergeCell ref="G186:G195"/>
    <mergeCell ref="F186:F195"/>
    <mergeCell ref="E186:E195"/>
    <mergeCell ref="D186:D195"/>
    <mergeCell ref="C186:C195"/>
    <mergeCell ref="B186:B195"/>
    <mergeCell ref="A186:A195"/>
    <mergeCell ref="Q177:Q185"/>
    <mergeCell ref="L177:L185"/>
    <mergeCell ref="K177:K185"/>
    <mergeCell ref="J177:J185"/>
    <mergeCell ref="I177:I185"/>
    <mergeCell ref="H177:H185"/>
    <mergeCell ref="G177:G185"/>
    <mergeCell ref="F177:F185"/>
    <mergeCell ref="R212:R213"/>
    <mergeCell ref="M212:M214"/>
    <mergeCell ref="L212:L214"/>
    <mergeCell ref="K212:K214"/>
    <mergeCell ref="J212:J214"/>
    <mergeCell ref="I212:I214"/>
    <mergeCell ref="H212:H214"/>
    <mergeCell ref="P167:P176"/>
    <mergeCell ref="Q167:Q176"/>
    <mergeCell ref="L167:L176"/>
    <mergeCell ref="K167:K176"/>
    <mergeCell ref="J167:J176"/>
    <mergeCell ref="I167:I176"/>
    <mergeCell ref="H167:H176"/>
    <mergeCell ref="G167:G176"/>
    <mergeCell ref="F167:F176"/>
    <mergeCell ref="E167:E176"/>
    <mergeCell ref="Q196:Q198"/>
    <mergeCell ref="L196:L198"/>
    <mergeCell ref="K196:K198"/>
    <mergeCell ref="J196:J198"/>
    <mergeCell ref="I196:I198"/>
    <mergeCell ref="M186:M188"/>
    <mergeCell ref="M177:M184"/>
    <mergeCell ref="P177:P185"/>
    <mergeCell ref="M167:M171"/>
    <mergeCell ref="E177:E185"/>
    <mergeCell ref="H196:H198"/>
    <mergeCell ref="G196:G198"/>
    <mergeCell ref="F196:F198"/>
    <mergeCell ref="E196:E198"/>
    <mergeCell ref="P212:P214"/>
    <mergeCell ref="K222:K223"/>
    <mergeCell ref="J222:J223"/>
    <mergeCell ref="I222:I223"/>
    <mergeCell ref="H222:H223"/>
    <mergeCell ref="G222:G223"/>
    <mergeCell ref="F222:F223"/>
    <mergeCell ref="E222:E223"/>
    <mergeCell ref="D222:D223"/>
    <mergeCell ref="C222:C223"/>
    <mergeCell ref="P222:P223"/>
    <mergeCell ref="D177:D185"/>
    <mergeCell ref="C177:C185"/>
    <mergeCell ref="D196:D198"/>
    <mergeCell ref="C196:C198"/>
    <mergeCell ref="Q212:Q214"/>
    <mergeCell ref="Q222:Q223"/>
    <mergeCell ref="Q225:Q228"/>
    <mergeCell ref="G225:G228"/>
    <mergeCell ref="F225:F228"/>
    <mergeCell ref="E225:E228"/>
    <mergeCell ref="D225:D228"/>
    <mergeCell ref="A697:Q697"/>
    <mergeCell ref="K614:K633"/>
    <mergeCell ref="J614:J633"/>
    <mergeCell ref="I614:I633"/>
    <mergeCell ref="H614:H633"/>
    <mergeCell ref="G614:G633"/>
    <mergeCell ref="F614:F633"/>
    <mergeCell ref="E614:E633"/>
    <mergeCell ref="D614:D633"/>
    <mergeCell ref="C614:C633"/>
    <mergeCell ref="B614:B633"/>
    <mergeCell ref="A614:A633"/>
    <mergeCell ref="L634:L651"/>
    <mergeCell ref="K634:K651"/>
    <mergeCell ref="J634:J651"/>
    <mergeCell ref="I634:I651"/>
    <mergeCell ref="H634:H651"/>
    <mergeCell ref="L668:L670"/>
    <mergeCell ref="M668:M670"/>
    <mergeCell ref="G668:G670"/>
    <mergeCell ref="H668:H670"/>
    <mergeCell ref="I668:I670"/>
    <mergeCell ref="J668:J670"/>
    <mergeCell ref="A671:A678"/>
    <mergeCell ref="B671:B678"/>
    <mergeCell ref="C671:C678"/>
    <mergeCell ref="D671:D678"/>
    <mergeCell ref="E671:E678"/>
    <mergeCell ref="F671:F678"/>
    <mergeCell ref="F679:F684"/>
    <mergeCell ref="E679:E684"/>
    <mergeCell ref="P655:P661"/>
    <mergeCell ref="A167:A176"/>
    <mergeCell ref="M144:M146"/>
    <mergeCell ref="M134:M135"/>
    <mergeCell ref="L163:L166"/>
    <mergeCell ref="K163:K166"/>
    <mergeCell ref="J163:J166"/>
    <mergeCell ref="I163:I166"/>
    <mergeCell ref="H163:H166"/>
    <mergeCell ref="G163:G166"/>
    <mergeCell ref="F163:F166"/>
    <mergeCell ref="E163:E166"/>
    <mergeCell ref="D163:D166"/>
    <mergeCell ref="C163:C166"/>
    <mergeCell ref="B163:B166"/>
    <mergeCell ref="A163:A166"/>
    <mergeCell ref="P163:P166"/>
    <mergeCell ref="M158:M161"/>
    <mergeCell ref="D167:D176"/>
    <mergeCell ref="C167:C176"/>
    <mergeCell ref="L134:L143"/>
    <mergeCell ref="K134:K143"/>
    <mergeCell ref="J134:J143"/>
    <mergeCell ref="I134:I143"/>
    <mergeCell ref="H134:H143"/>
    <mergeCell ref="G134:G143"/>
    <mergeCell ref="F134:F143"/>
    <mergeCell ref="E134:E143"/>
    <mergeCell ref="D134:D143"/>
    <mergeCell ref="C134:C143"/>
    <mergeCell ref="B134:B143"/>
    <mergeCell ref="A154:A162"/>
    <mergeCell ref="A82:A84"/>
    <mergeCell ref="P82:P84"/>
    <mergeCell ref="Q82:Q84"/>
    <mergeCell ref="P85:P96"/>
    <mergeCell ref="Q85:Q96"/>
    <mergeCell ref="L85:L96"/>
    <mergeCell ref="K85:K96"/>
    <mergeCell ref="J85:J96"/>
    <mergeCell ref="I85:I96"/>
    <mergeCell ref="H85:H96"/>
    <mergeCell ref="G85:G96"/>
    <mergeCell ref="F85:F96"/>
    <mergeCell ref="L99:L106"/>
    <mergeCell ref="M101:M105"/>
    <mergeCell ref="K99:K106"/>
    <mergeCell ref="J99:J106"/>
    <mergeCell ref="I99:I106"/>
    <mergeCell ref="H99:H106"/>
    <mergeCell ref="G99:G106"/>
    <mergeCell ref="F99:F106"/>
    <mergeCell ref="E99:E106"/>
    <mergeCell ref="D99:D106"/>
    <mergeCell ref="C99:C106"/>
    <mergeCell ref="B99:B106"/>
    <mergeCell ref="A99:A106"/>
    <mergeCell ref="M85:M90"/>
    <mergeCell ref="A85:A96"/>
    <mergeCell ref="M91:M93"/>
    <mergeCell ref="L82:L84"/>
    <mergeCell ref="K82:K84"/>
    <mergeCell ref="J82:J84"/>
    <mergeCell ref="I82:I84"/>
    <mergeCell ref="Q652:Q654"/>
    <mergeCell ref="P652:P654"/>
    <mergeCell ref="Q452:Q454"/>
    <mergeCell ref="P412:P419"/>
    <mergeCell ref="Q634:Q651"/>
    <mergeCell ref="P634:P651"/>
    <mergeCell ref="M628:M629"/>
    <mergeCell ref="M641:M645"/>
    <mergeCell ref="O622:O623"/>
    <mergeCell ref="M412:M417"/>
    <mergeCell ref="P420:P424"/>
    <mergeCell ref="Q420:Q424"/>
    <mergeCell ref="M422:M424"/>
    <mergeCell ref="L420:L424"/>
    <mergeCell ref="K420:K424"/>
    <mergeCell ref="J420:J424"/>
    <mergeCell ref="L452:L454"/>
    <mergeCell ref="L448:L449"/>
    <mergeCell ref="M448:M449"/>
    <mergeCell ref="P448:P449"/>
    <mergeCell ref="P502:P503"/>
    <mergeCell ref="Q502:Q503"/>
    <mergeCell ref="Q412:Q419"/>
    <mergeCell ref="Q163:Q166"/>
    <mergeCell ref="M154:M157"/>
    <mergeCell ref="M136:M141"/>
    <mergeCell ref="M142:M143"/>
    <mergeCell ref="M379:M380"/>
    <mergeCell ref="M237:M238"/>
    <mergeCell ref="I322:I328"/>
    <mergeCell ref="I329:I337"/>
    <mergeCell ref="I314:I321"/>
    <mergeCell ref="J432:J433"/>
    <mergeCell ref="Q343:Q355"/>
    <mergeCell ref="P310:P311"/>
    <mergeCell ref="C655:C661"/>
    <mergeCell ref="C448:C449"/>
    <mergeCell ref="Q665:Q667"/>
    <mergeCell ref="M665:M667"/>
    <mergeCell ref="L665:L667"/>
    <mergeCell ref="K665:K667"/>
    <mergeCell ref="J665:J667"/>
    <mergeCell ref="I665:I667"/>
    <mergeCell ref="K655:K661"/>
    <mergeCell ref="L662:L664"/>
    <mergeCell ref="I655:I661"/>
    <mergeCell ref="M622:M626"/>
    <mergeCell ref="J452:J454"/>
    <mergeCell ref="C455:C457"/>
    <mergeCell ref="M480:M481"/>
    <mergeCell ref="L480:L481"/>
    <mergeCell ref="K480:K481"/>
    <mergeCell ref="J480:J481"/>
    <mergeCell ref="I480:I481"/>
    <mergeCell ref="H480:H481"/>
    <mergeCell ref="M94:M95"/>
    <mergeCell ref="M125:M126"/>
    <mergeCell ref="B79:B81"/>
    <mergeCell ref="I79:I81"/>
    <mergeCell ref="H79:H81"/>
    <mergeCell ref="M356:M359"/>
    <mergeCell ref="F356:F368"/>
    <mergeCell ref="B356:B368"/>
    <mergeCell ref="C79:C81"/>
    <mergeCell ref="M271:M272"/>
    <mergeCell ref="B82:B84"/>
    <mergeCell ref="I369:I370"/>
    <mergeCell ref="F236:F240"/>
    <mergeCell ref="E236:E240"/>
    <mergeCell ref="D236:D240"/>
    <mergeCell ref="E85:E96"/>
    <mergeCell ref="D85:D96"/>
    <mergeCell ref="C85:C96"/>
    <mergeCell ref="B85:B96"/>
    <mergeCell ref="M172:M174"/>
    <mergeCell ref="M343:M355"/>
    <mergeCell ref="L343:L355"/>
    <mergeCell ref="H338:H342"/>
    <mergeCell ref="G338:G342"/>
    <mergeCell ref="M265:M270"/>
    <mergeCell ref="E356:E368"/>
    <mergeCell ref="D356:D368"/>
    <mergeCell ref="C356:C368"/>
    <mergeCell ref="D329:D337"/>
    <mergeCell ref="F82:F84"/>
    <mergeCell ref="J338:J342"/>
    <mergeCell ref="B167:B176"/>
    <mergeCell ref="C82:C84"/>
    <mergeCell ref="M116:M117"/>
    <mergeCell ref="P196:P198"/>
    <mergeCell ref="M304:M305"/>
    <mergeCell ref="K338:K342"/>
    <mergeCell ref="J356:J368"/>
    <mergeCell ref="I356:I368"/>
    <mergeCell ref="Q329:Q337"/>
    <mergeCell ref="L236:L240"/>
    <mergeCell ref="K236:K240"/>
    <mergeCell ref="J236:J240"/>
    <mergeCell ref="I236:I240"/>
    <mergeCell ref="H236:H240"/>
    <mergeCell ref="G236:G240"/>
    <mergeCell ref="P99:P106"/>
    <mergeCell ref="P134:P143"/>
    <mergeCell ref="C225:C228"/>
    <mergeCell ref="Q220:Q221"/>
    <mergeCell ref="A246:Q246"/>
    <mergeCell ref="C338:C342"/>
    <mergeCell ref="B338:B342"/>
    <mergeCell ref="O248:O249"/>
    <mergeCell ref="M314:M337"/>
    <mergeCell ref="P343:P355"/>
    <mergeCell ref="P322:P328"/>
    <mergeCell ref="Q322:Q328"/>
    <mergeCell ref="D322:D328"/>
    <mergeCell ref="Q314:Q321"/>
    <mergeCell ref="E314:E337"/>
    <mergeCell ref="L314:L337"/>
    <mergeCell ref="H82:H84"/>
    <mergeCell ref="G82:G84"/>
    <mergeCell ref="N1:O1"/>
    <mergeCell ref="A3:Q3"/>
    <mergeCell ref="A443:Q443"/>
    <mergeCell ref="M296:M302"/>
    <mergeCell ref="F369:F389"/>
    <mergeCell ref="E369:E389"/>
    <mergeCell ref="L356:L368"/>
    <mergeCell ref="M360:M368"/>
    <mergeCell ref="G356:G368"/>
    <mergeCell ref="A343:A355"/>
    <mergeCell ref="K356:K368"/>
    <mergeCell ref="P329:P337"/>
    <mergeCell ref="P480:P481"/>
    <mergeCell ref="Q480:Q481"/>
    <mergeCell ref="G480:G481"/>
    <mergeCell ref="D448:D449"/>
    <mergeCell ref="E448:E449"/>
    <mergeCell ref="I448:I449"/>
    <mergeCell ref="J448:J449"/>
    <mergeCell ref="K448:K449"/>
    <mergeCell ref="F448:F449"/>
    <mergeCell ref="G448:G449"/>
    <mergeCell ref="Q448:Q449"/>
    <mergeCell ref="M28:M49"/>
    <mergeCell ref="C11:C12"/>
    <mergeCell ref="B11:B12"/>
    <mergeCell ref="A11:A12"/>
    <mergeCell ref="F18:F27"/>
    <mergeCell ref="P356:P368"/>
    <mergeCell ref="F314:F337"/>
    <mergeCell ref="P314:P321"/>
    <mergeCell ref="I338:I342"/>
    <mergeCell ref="L79:L81"/>
    <mergeCell ref="K79:K81"/>
    <mergeCell ref="J79:J81"/>
    <mergeCell ref="K390:K406"/>
    <mergeCell ref="J390:J406"/>
    <mergeCell ref="I390:I406"/>
    <mergeCell ref="B390:B406"/>
    <mergeCell ref="K343:K355"/>
    <mergeCell ref="L338:L342"/>
    <mergeCell ref="F390:F406"/>
    <mergeCell ref="P369:P370"/>
    <mergeCell ref="K314:K337"/>
    <mergeCell ref="F338:F342"/>
    <mergeCell ref="H314:H337"/>
    <mergeCell ref="M369:M378"/>
    <mergeCell ref="A612:Q612"/>
    <mergeCell ref="A448:A449"/>
    <mergeCell ref="Q99:Q106"/>
    <mergeCell ref="B448:B449"/>
    <mergeCell ref="D388:D389"/>
    <mergeCell ref="A407:A411"/>
    <mergeCell ref="H390:H406"/>
    <mergeCell ref="G390:G406"/>
    <mergeCell ref="M390:M391"/>
    <mergeCell ref="A390:A406"/>
    <mergeCell ref="P390:P406"/>
    <mergeCell ref="L412:L419"/>
    <mergeCell ref="K412:K419"/>
    <mergeCell ref="J412:J419"/>
    <mergeCell ref="B434:B435"/>
    <mergeCell ref="A434:A435"/>
    <mergeCell ref="E82:E84"/>
    <mergeCell ref="C685:C686"/>
    <mergeCell ref="B685:B686"/>
    <mergeCell ref="A685:A686"/>
    <mergeCell ref="D679:D684"/>
    <mergeCell ref="C679:C684"/>
    <mergeCell ref="C668:C670"/>
    <mergeCell ref="B679:B684"/>
    <mergeCell ref="A668:A670"/>
    <mergeCell ref="B668:B670"/>
    <mergeCell ref="K668:K670"/>
    <mergeCell ref="F668:F670"/>
    <mergeCell ref="A679:A684"/>
    <mergeCell ref="D668:D670"/>
    <mergeCell ref="E668:E670"/>
    <mergeCell ref="G671:G678"/>
    <mergeCell ref="H671:H678"/>
    <mergeCell ref="I671:I678"/>
    <mergeCell ref="J671:J678"/>
    <mergeCell ref="K671:K678"/>
    <mergeCell ref="H679:H684"/>
    <mergeCell ref="G679:G684"/>
    <mergeCell ref="A655:A661"/>
    <mergeCell ref="L614:L633"/>
    <mergeCell ref="C652:C654"/>
    <mergeCell ref="I662:I664"/>
    <mergeCell ref="H662:H664"/>
    <mergeCell ref="G662:G664"/>
    <mergeCell ref="C665:C667"/>
    <mergeCell ref="B665:B667"/>
    <mergeCell ref="Q662:Q664"/>
    <mergeCell ref="M662:M664"/>
    <mergeCell ref="B652:B654"/>
    <mergeCell ref="D652:D654"/>
    <mergeCell ref="A662:A664"/>
    <mergeCell ref="F662:F664"/>
    <mergeCell ref="E662:E664"/>
    <mergeCell ref="D655:D661"/>
    <mergeCell ref="B662:B664"/>
    <mergeCell ref="A652:A654"/>
    <mergeCell ref="C662:C664"/>
    <mergeCell ref="A665:A667"/>
    <mergeCell ref="E652:E654"/>
    <mergeCell ref="F652:F654"/>
    <mergeCell ref="G652:G654"/>
    <mergeCell ref="H652:H654"/>
    <mergeCell ref="I652:I654"/>
    <mergeCell ref="M646:M648"/>
    <mergeCell ref="Q614:Q633"/>
    <mergeCell ref="H665:H667"/>
    <mergeCell ref="G665:G667"/>
    <mergeCell ref="P622:P626"/>
    <mergeCell ref="O625:O626"/>
    <mergeCell ref="L652:L654"/>
    <mergeCell ref="Q685:Q686"/>
    <mergeCell ref="P685:P686"/>
    <mergeCell ref="D371:D378"/>
    <mergeCell ref="Q655:Q661"/>
    <mergeCell ref="L655:L661"/>
    <mergeCell ref="M655:M661"/>
    <mergeCell ref="K662:K664"/>
    <mergeCell ref="J662:J664"/>
    <mergeCell ref="P662:P664"/>
    <mergeCell ref="P679:P684"/>
    <mergeCell ref="Q679:Q684"/>
    <mergeCell ref="M679:M684"/>
    <mergeCell ref="L679:L684"/>
    <mergeCell ref="K679:K684"/>
    <mergeCell ref="J679:J684"/>
    <mergeCell ref="I679:I684"/>
    <mergeCell ref="L671:L678"/>
    <mergeCell ref="M671:M678"/>
    <mergeCell ref="D662:D664"/>
    <mergeCell ref="J655:J661"/>
    <mergeCell ref="E655:E661"/>
    <mergeCell ref="F655:F661"/>
    <mergeCell ref="G655:G661"/>
    <mergeCell ref="K685:K686"/>
    <mergeCell ref="J685:J686"/>
    <mergeCell ref="I685:I686"/>
    <mergeCell ref="H685:H686"/>
    <mergeCell ref="G685:G686"/>
    <mergeCell ref="F685:F686"/>
    <mergeCell ref="E685:E686"/>
    <mergeCell ref="D685:D686"/>
    <mergeCell ref="K432:K433"/>
    <mergeCell ref="J652:J654"/>
    <mergeCell ref="K652:K654"/>
    <mergeCell ref="A452:A454"/>
    <mergeCell ref="K310:K311"/>
    <mergeCell ref="J310:J311"/>
    <mergeCell ref="I310:I311"/>
    <mergeCell ref="C369:C389"/>
    <mergeCell ref="K369:K389"/>
    <mergeCell ref="I371:I378"/>
    <mergeCell ref="B314:B337"/>
    <mergeCell ref="C314:C337"/>
    <mergeCell ref="D314:D321"/>
    <mergeCell ref="D407:D411"/>
    <mergeCell ref="C407:C411"/>
    <mergeCell ref="C434:C435"/>
    <mergeCell ref="I412:I419"/>
    <mergeCell ref="H448:H449"/>
    <mergeCell ref="H420:H424"/>
    <mergeCell ref="G420:G424"/>
    <mergeCell ref="G634:G651"/>
    <mergeCell ref="F634:F651"/>
    <mergeCell ref="G502:G503"/>
    <mergeCell ref="F502:F503"/>
    <mergeCell ref="E502:E503"/>
    <mergeCell ref="D502:D503"/>
    <mergeCell ref="C502:C503"/>
    <mergeCell ref="B502:B503"/>
    <mergeCell ref="E426:E431"/>
    <mergeCell ref="A502:A503"/>
    <mergeCell ref="I388:I389"/>
    <mergeCell ref="I420:I424"/>
    <mergeCell ref="K407:K411"/>
    <mergeCell ref="A79:A81"/>
    <mergeCell ref="Q79:Q81"/>
    <mergeCell ref="P79:P81"/>
    <mergeCell ref="C432:C433"/>
    <mergeCell ref="B432:B433"/>
    <mergeCell ref="A432:A433"/>
    <mergeCell ref="R434:R435"/>
    <mergeCell ref="D369:D370"/>
    <mergeCell ref="B343:B355"/>
    <mergeCell ref="J369:J389"/>
    <mergeCell ref="F343:F355"/>
    <mergeCell ref="E343:E355"/>
    <mergeCell ref="H412:H419"/>
    <mergeCell ref="G412:G419"/>
    <mergeCell ref="F412:F419"/>
    <mergeCell ref="E412:E419"/>
    <mergeCell ref="J343:J355"/>
    <mergeCell ref="I343:I355"/>
    <mergeCell ref="H343:H355"/>
    <mergeCell ref="G343:G355"/>
    <mergeCell ref="Q338:Q342"/>
    <mergeCell ref="P338:P342"/>
    <mergeCell ref="M338:M342"/>
    <mergeCell ref="Q356:Q368"/>
    <mergeCell ref="G369:G389"/>
    <mergeCell ref="M288:M295"/>
    <mergeCell ref="R257:R258"/>
    <mergeCell ref="M426:M430"/>
    <mergeCell ref="H407:H411"/>
    <mergeCell ref="G407:G411"/>
    <mergeCell ref="F407:F411"/>
    <mergeCell ref="E407:E411"/>
    <mergeCell ref="R277:R278"/>
    <mergeCell ref="M275:M279"/>
    <mergeCell ref="D379:D387"/>
    <mergeCell ref="I379:I387"/>
    <mergeCell ref="G314:G337"/>
    <mergeCell ref="J314:J337"/>
    <mergeCell ref="C343:C355"/>
    <mergeCell ref="M382:M389"/>
    <mergeCell ref="A314:A337"/>
    <mergeCell ref="B369:B389"/>
    <mergeCell ref="R285:R286"/>
    <mergeCell ref="M285:M286"/>
    <mergeCell ref="P262:P286"/>
    <mergeCell ref="Q262:Q286"/>
    <mergeCell ref="L262:L286"/>
    <mergeCell ref="K262:K286"/>
    <mergeCell ref="J262:J286"/>
    <mergeCell ref="I262:I286"/>
    <mergeCell ref="Q369:Q389"/>
    <mergeCell ref="F262:F286"/>
    <mergeCell ref="L310:L311"/>
    <mergeCell ref="M262:M264"/>
    <mergeCell ref="D262:D286"/>
    <mergeCell ref="C262:C286"/>
    <mergeCell ref="B262:B286"/>
    <mergeCell ref="A262:A286"/>
    <mergeCell ref="M306:M307"/>
    <mergeCell ref="P287:P309"/>
    <mergeCell ref="H262:H286"/>
    <mergeCell ref="G262:G286"/>
    <mergeCell ref="M280:M283"/>
    <mergeCell ref="E262:E286"/>
    <mergeCell ref="F434:F435"/>
    <mergeCell ref="J426:J431"/>
    <mergeCell ref="I426:I431"/>
    <mergeCell ref="H426:H431"/>
    <mergeCell ref="G426:G431"/>
    <mergeCell ref="F426:F431"/>
    <mergeCell ref="P426:P431"/>
    <mergeCell ref="Q426:Q431"/>
    <mergeCell ref="D426:D431"/>
    <mergeCell ref="R280:R281"/>
    <mergeCell ref="E310:E311"/>
    <mergeCell ref="D310:D311"/>
    <mergeCell ref="C310:C311"/>
    <mergeCell ref="A310:A311"/>
    <mergeCell ref="B310:B311"/>
    <mergeCell ref="H356:H368"/>
    <mergeCell ref="E338:E342"/>
    <mergeCell ref="R385:R386"/>
    <mergeCell ref="R401:R403"/>
    <mergeCell ref="B407:B411"/>
    <mergeCell ref="Q407:Q411"/>
    <mergeCell ref="M407:M411"/>
    <mergeCell ref="P407:P411"/>
    <mergeCell ref="L407:L411"/>
    <mergeCell ref="J407:J411"/>
    <mergeCell ref="I407:I411"/>
    <mergeCell ref="Q287:Q309"/>
    <mergeCell ref="R306:R307"/>
    <mergeCell ref="L287:L309"/>
    <mergeCell ref="K287:K309"/>
    <mergeCell ref="J287:J309"/>
    <mergeCell ref="I287:I309"/>
    <mergeCell ref="R480:R481"/>
    <mergeCell ref="P483:P484"/>
    <mergeCell ref="Q483:Q484"/>
    <mergeCell ref="R483:R484"/>
    <mergeCell ref="M483:M484"/>
    <mergeCell ref="L483:L484"/>
    <mergeCell ref="K483:K484"/>
    <mergeCell ref="J483:J484"/>
    <mergeCell ref="I483:I484"/>
    <mergeCell ref="E434:E435"/>
    <mergeCell ref="D434:D435"/>
    <mergeCell ref="J459:J460"/>
    <mergeCell ref="I459:I460"/>
    <mergeCell ref="H459:H460"/>
    <mergeCell ref="G459:G460"/>
    <mergeCell ref="F459:F460"/>
    <mergeCell ref="E459:E460"/>
    <mergeCell ref="D459:D460"/>
    <mergeCell ref="I452:I454"/>
    <mergeCell ref="H452:H454"/>
    <mergeCell ref="G452:G454"/>
    <mergeCell ref="F452:F454"/>
    <mergeCell ref="H455:H457"/>
    <mergeCell ref="G455:G457"/>
    <mergeCell ref="F455:F457"/>
    <mergeCell ref="E455:E457"/>
    <mergeCell ref="D455:D457"/>
    <mergeCell ref="P438:P439"/>
    <mergeCell ref="Q438:Q439"/>
    <mergeCell ref="L438:L439"/>
    <mergeCell ref="K438:K439"/>
    <mergeCell ref="J438:J439"/>
    <mergeCell ref="G498:G500"/>
    <mergeCell ref="F498:F500"/>
    <mergeCell ref="E498:E500"/>
    <mergeCell ref="D498:D500"/>
    <mergeCell ref="C498:C500"/>
    <mergeCell ref="B498:B500"/>
    <mergeCell ref="A498:A500"/>
    <mergeCell ref="M502:M503"/>
    <mergeCell ref="L502:L503"/>
    <mergeCell ref="K502:K503"/>
    <mergeCell ref="J502:J503"/>
    <mergeCell ref="I502:I503"/>
    <mergeCell ref="H502:H503"/>
    <mergeCell ref="L492:L496"/>
    <mergeCell ref="K492:K496"/>
    <mergeCell ref="J492:J496"/>
    <mergeCell ref="I492:I496"/>
    <mergeCell ref="H492:H496"/>
    <mergeCell ref="G492:G496"/>
    <mergeCell ref="F492:F496"/>
    <mergeCell ref="E492:E496"/>
    <mergeCell ref="D492:D496"/>
    <mergeCell ref="C492:C496"/>
    <mergeCell ref="B492:B496"/>
    <mergeCell ref="A492:A496"/>
    <mergeCell ref="Q492:Q496"/>
    <mergeCell ref="P492:P496"/>
    <mergeCell ref="M492:M496"/>
    <mergeCell ref="F480:F481"/>
    <mergeCell ref="E480:E481"/>
    <mergeCell ref="D480:D481"/>
    <mergeCell ref="C480:C481"/>
    <mergeCell ref="C468:C469"/>
    <mergeCell ref="B468:B469"/>
    <mergeCell ref="A468:A469"/>
    <mergeCell ref="P459:P460"/>
    <mergeCell ref="Q459:Q460"/>
    <mergeCell ref="M459:M460"/>
    <mergeCell ref="L459:L460"/>
    <mergeCell ref="K459:K460"/>
    <mergeCell ref="C459:C460"/>
    <mergeCell ref="H483:H484"/>
    <mergeCell ref="G483:G484"/>
    <mergeCell ref="F483:F484"/>
    <mergeCell ref="E483:E484"/>
    <mergeCell ref="D483:D484"/>
    <mergeCell ref="C483:C484"/>
    <mergeCell ref="B483:B484"/>
    <mergeCell ref="A483:A484"/>
    <mergeCell ref="B480:B481"/>
    <mergeCell ref="A480:A481"/>
    <mergeCell ref="A125:A133"/>
    <mergeCell ref="M107:M114"/>
    <mergeCell ref="L107:L115"/>
    <mergeCell ref="R459:R460"/>
    <mergeCell ref="Q477:Q478"/>
    <mergeCell ref="P477:P478"/>
    <mergeCell ref="M477:M478"/>
    <mergeCell ref="L477:L478"/>
    <mergeCell ref="K477:K478"/>
    <mergeCell ref="J477:J478"/>
    <mergeCell ref="I477:I478"/>
    <mergeCell ref="H477:H478"/>
    <mergeCell ref="G477:G478"/>
    <mergeCell ref="F477:F478"/>
    <mergeCell ref="E477:E478"/>
    <mergeCell ref="D477:D478"/>
    <mergeCell ref="C477:C478"/>
    <mergeCell ref="B477:B478"/>
    <mergeCell ref="A477:A478"/>
    <mergeCell ref="R452:R453"/>
    <mergeCell ref="P455:P457"/>
    <mergeCell ref="Q455:Q457"/>
    <mergeCell ref="M455:M457"/>
    <mergeCell ref="L455:L457"/>
    <mergeCell ref="K455:K457"/>
    <mergeCell ref="J455:J457"/>
    <mergeCell ref="I455:I457"/>
    <mergeCell ref="K452:K454"/>
    <mergeCell ref="R426:R427"/>
    <mergeCell ref="P432:P433"/>
    <mergeCell ref="Q432:Q433"/>
    <mergeCell ref="L432:L433"/>
    <mergeCell ref="A236:A240"/>
    <mergeCell ref="Q236:Q240"/>
    <mergeCell ref="P236:P240"/>
    <mergeCell ref="Q310:Q311"/>
    <mergeCell ref="H310:H311"/>
    <mergeCell ref="G310:G311"/>
    <mergeCell ref="F310:F311"/>
    <mergeCell ref="D412:D419"/>
    <mergeCell ref="C412:C419"/>
    <mergeCell ref="B412:B419"/>
    <mergeCell ref="A412:A419"/>
    <mergeCell ref="P379:P387"/>
    <mergeCell ref="P371:P378"/>
    <mergeCell ref="D338:D342"/>
    <mergeCell ref="D343:D355"/>
    <mergeCell ref="A338:A342"/>
    <mergeCell ref="A356:A368"/>
    <mergeCell ref="K248:K261"/>
    <mergeCell ref="J248:J261"/>
    <mergeCell ref="I248:I261"/>
    <mergeCell ref="H248:H261"/>
    <mergeCell ref="G248:G261"/>
    <mergeCell ref="F248:F261"/>
    <mergeCell ref="E248:E261"/>
    <mergeCell ref="D248:D261"/>
    <mergeCell ref="C248:C261"/>
    <mergeCell ref="B248:B261"/>
    <mergeCell ref="A248:A261"/>
    <mergeCell ref="M251:M252"/>
    <mergeCell ref="H287:H309"/>
    <mergeCell ref="G287:G309"/>
    <mergeCell ref="F287:F309"/>
    <mergeCell ref="A369:A389"/>
    <mergeCell ref="H369:H389"/>
    <mergeCell ref="P388:P389"/>
    <mergeCell ref="B455:B457"/>
    <mergeCell ref="A455:A457"/>
    <mergeCell ref="P468:P469"/>
    <mergeCell ref="Q468:Q469"/>
    <mergeCell ref="M468:M469"/>
    <mergeCell ref="L468:L469"/>
    <mergeCell ref="K468:K469"/>
    <mergeCell ref="J468:J469"/>
    <mergeCell ref="I468:I469"/>
    <mergeCell ref="H468:H469"/>
    <mergeCell ref="G468:G469"/>
    <mergeCell ref="F468:F469"/>
    <mergeCell ref="E468:E469"/>
    <mergeCell ref="D468:D469"/>
    <mergeCell ref="I432:I433"/>
    <mergeCell ref="H432:H433"/>
    <mergeCell ref="G432:G433"/>
    <mergeCell ref="F432:F433"/>
    <mergeCell ref="E432:E433"/>
    <mergeCell ref="D432:D433"/>
    <mergeCell ref="P434:P435"/>
    <mergeCell ref="Q434:Q435"/>
    <mergeCell ref="M434:M435"/>
    <mergeCell ref="L434:L435"/>
    <mergeCell ref="K434:K435"/>
    <mergeCell ref="J434:J435"/>
    <mergeCell ref="I434:I435"/>
    <mergeCell ref="H434:H435"/>
    <mergeCell ref="G434:G435"/>
    <mergeCell ref="C107:C115"/>
    <mergeCell ref="B107:B115"/>
    <mergeCell ref="K11:K12"/>
    <mergeCell ref="J11:J12"/>
    <mergeCell ref="I11:I12"/>
    <mergeCell ref="H11:H12"/>
    <mergeCell ref="G11:G12"/>
    <mergeCell ref="F11:F12"/>
    <mergeCell ref="E11:E12"/>
    <mergeCell ref="D11:D12"/>
    <mergeCell ref="B28:B78"/>
    <mergeCell ref="C28:C78"/>
    <mergeCell ref="P498:P500"/>
    <mergeCell ref="Q498:Q500"/>
    <mergeCell ref="M498:M500"/>
    <mergeCell ref="L498:L500"/>
    <mergeCell ref="K498:K500"/>
    <mergeCell ref="J498:J500"/>
    <mergeCell ref="I498:I500"/>
    <mergeCell ref="H498:H500"/>
    <mergeCell ref="Q390:Q406"/>
    <mergeCell ref="E390:E406"/>
    <mergeCell ref="D390:D406"/>
    <mergeCell ref="C390:C406"/>
    <mergeCell ref="L369:L389"/>
    <mergeCell ref="M392:M406"/>
    <mergeCell ref="L390:L406"/>
    <mergeCell ref="P11:P12"/>
    <mergeCell ref="C236:C240"/>
    <mergeCell ref="B236:B240"/>
    <mergeCell ref="B18:B27"/>
    <mergeCell ref="L18:L27"/>
    <mergeCell ref="G79:G81"/>
    <mergeCell ref="F79:F81"/>
    <mergeCell ref="E79:E81"/>
    <mergeCell ref="D79:D81"/>
    <mergeCell ref="K28:K78"/>
    <mergeCell ref="J28:J78"/>
    <mergeCell ref="I28:I78"/>
    <mergeCell ref="H28:H78"/>
    <mergeCell ref="G28:G78"/>
    <mergeCell ref="F28:F78"/>
    <mergeCell ref="E28:E78"/>
    <mergeCell ref="D28:D78"/>
    <mergeCell ref="K107:K115"/>
    <mergeCell ref="J107:J115"/>
    <mergeCell ref="I107:I115"/>
    <mergeCell ref="H107:H115"/>
    <mergeCell ref="G107:G115"/>
    <mergeCell ref="F107:F115"/>
    <mergeCell ref="E107:E115"/>
    <mergeCell ref="D107:D115"/>
    <mergeCell ref="D82:D84"/>
    <mergeCell ref="M72:M78"/>
    <mergeCell ref="L28:L78"/>
    <mergeCell ref="Q6:Q10"/>
    <mergeCell ref="M6:M10"/>
    <mergeCell ref="L6:L10"/>
    <mergeCell ref="K6:K10"/>
    <mergeCell ref="J6:J10"/>
    <mergeCell ref="I6:I10"/>
    <mergeCell ref="H6:H10"/>
    <mergeCell ref="G6:G10"/>
    <mergeCell ref="F6:F10"/>
    <mergeCell ref="E6:E10"/>
    <mergeCell ref="D6:D10"/>
    <mergeCell ref="Q11:Q12"/>
    <mergeCell ref="M11:M12"/>
    <mergeCell ref="L11:L12"/>
    <mergeCell ref="P6:P10"/>
    <mergeCell ref="M14:M15"/>
    <mergeCell ref="K18:K27"/>
    <mergeCell ref="J18:J27"/>
    <mergeCell ref="I18:I27"/>
    <mergeCell ref="H18:H27"/>
    <mergeCell ref="G18:G27"/>
    <mergeCell ref="C6:C10"/>
    <mergeCell ref="B6:B10"/>
    <mergeCell ref="A6:A10"/>
    <mergeCell ref="P18:P27"/>
    <mergeCell ref="Q18:Q27"/>
    <mergeCell ref="M26:M27"/>
    <mergeCell ref="P14:P17"/>
    <mergeCell ref="Q14:Q17"/>
    <mergeCell ref="L14:L17"/>
    <mergeCell ref="K14:K17"/>
    <mergeCell ref="J14:J17"/>
    <mergeCell ref="I14:I17"/>
    <mergeCell ref="H14:H17"/>
    <mergeCell ref="G14:G17"/>
    <mergeCell ref="F14:F17"/>
    <mergeCell ref="E14:E17"/>
    <mergeCell ref="D14:D17"/>
    <mergeCell ref="C14:C17"/>
    <mergeCell ref="B14:B17"/>
    <mergeCell ref="A14:A17"/>
    <mergeCell ref="M18:M25"/>
    <mergeCell ref="E18:E27"/>
    <mergeCell ref="D18:D27"/>
    <mergeCell ref="A18:A27"/>
    <mergeCell ref="C18:C27"/>
    <mergeCell ref="R50:R51"/>
    <mergeCell ref="R54:R56"/>
    <mergeCell ref="R59:R61"/>
    <mergeCell ref="R64:R65"/>
    <mergeCell ref="R34:R36"/>
    <mergeCell ref="R38:R40"/>
    <mergeCell ref="R44:R46"/>
    <mergeCell ref="A107:A115"/>
    <mergeCell ref="A116:A124"/>
    <mergeCell ref="M118:M123"/>
    <mergeCell ref="Q107:Q115"/>
    <mergeCell ref="P107:P115"/>
    <mergeCell ref="P116:P124"/>
    <mergeCell ref="Q116:Q124"/>
    <mergeCell ref="L116:L124"/>
    <mergeCell ref="K116:K124"/>
    <mergeCell ref="J116:J124"/>
    <mergeCell ref="I116:I124"/>
    <mergeCell ref="H116:H124"/>
    <mergeCell ref="G116:G124"/>
    <mergeCell ref="F116:F124"/>
    <mergeCell ref="E116:E124"/>
    <mergeCell ref="D116:D124"/>
    <mergeCell ref="C116:C124"/>
    <mergeCell ref="B116:B124"/>
    <mergeCell ref="A28:A78"/>
    <mergeCell ref="R74:R75"/>
    <mergeCell ref="R31:R32"/>
    <mergeCell ref="R69:R71"/>
    <mergeCell ref="P28:P78"/>
    <mergeCell ref="Q28:Q78"/>
    <mergeCell ref="M50:M71"/>
    <mergeCell ref="P125:P133"/>
    <mergeCell ref="Q125:Q133"/>
    <mergeCell ref="M127:M132"/>
    <mergeCell ref="L125:L133"/>
    <mergeCell ref="K125:K133"/>
    <mergeCell ref="J125:J133"/>
    <mergeCell ref="I125:I133"/>
    <mergeCell ref="H125:H133"/>
    <mergeCell ref="G125:G133"/>
    <mergeCell ref="F125:F133"/>
    <mergeCell ref="E125:E133"/>
    <mergeCell ref="D125:D133"/>
    <mergeCell ref="C125:C133"/>
    <mergeCell ref="B125:B133"/>
    <mergeCell ref="Q154:Q162"/>
    <mergeCell ref="P154:P162"/>
    <mergeCell ref="L154:L162"/>
    <mergeCell ref="K154:K162"/>
    <mergeCell ref="J154:J162"/>
    <mergeCell ref="I154:I162"/>
    <mergeCell ref="H154:H162"/>
    <mergeCell ref="G154:G162"/>
    <mergeCell ref="F154:F162"/>
    <mergeCell ref="E154:E162"/>
    <mergeCell ref="D154:D162"/>
    <mergeCell ref="C154:C162"/>
    <mergeCell ref="B154:B162"/>
    <mergeCell ref="A134:A143"/>
    <mergeCell ref="P144:P153"/>
    <mergeCell ref="Q144:Q153"/>
    <mergeCell ref="M147:M151"/>
    <mergeCell ref="M152:M153"/>
    <mergeCell ref="L144:L153"/>
    <mergeCell ref="K144:K153"/>
    <mergeCell ref="J144:J153"/>
    <mergeCell ref="I144:I153"/>
    <mergeCell ref="H144:H153"/>
    <mergeCell ref="G144:G153"/>
    <mergeCell ref="F144:F153"/>
    <mergeCell ref="E144:E153"/>
    <mergeCell ref="D144:D153"/>
    <mergeCell ref="C144:C153"/>
    <mergeCell ref="B144:B153"/>
    <mergeCell ref="A144:A153"/>
    <mergeCell ref="Q134:Q143"/>
    <mergeCell ref="B459:B460"/>
    <mergeCell ref="A459:A460"/>
    <mergeCell ref="R518:R519"/>
    <mergeCell ref="Q518:Q519"/>
    <mergeCell ref="P518:P519"/>
    <mergeCell ref="M518:M519"/>
    <mergeCell ref="L518:L519"/>
    <mergeCell ref="K518:K519"/>
    <mergeCell ref="J518:J519"/>
    <mergeCell ref="I518:I519"/>
    <mergeCell ref="H518:H519"/>
    <mergeCell ref="G518:G519"/>
    <mergeCell ref="F518:F519"/>
    <mergeCell ref="E518:E519"/>
    <mergeCell ref="D518:D519"/>
    <mergeCell ref="C518:C519"/>
    <mergeCell ref="B518:B519"/>
    <mergeCell ref="A518:A519"/>
    <mergeCell ref="Q515:Q516"/>
    <mergeCell ref="M515:M516"/>
    <mergeCell ref="L515:L516"/>
    <mergeCell ref="K515:K516"/>
    <mergeCell ref="J515:J516"/>
    <mergeCell ref="H515:H516"/>
    <mergeCell ref="G515:G516"/>
    <mergeCell ref="F515:F516"/>
    <mergeCell ref="E515:E516"/>
    <mergeCell ref="D515:D516"/>
    <mergeCell ref="C515:C516"/>
    <mergeCell ref="B515:B516"/>
    <mergeCell ref="A515:A516"/>
    <mergeCell ref="I515:I516"/>
    <mergeCell ref="P515:P516"/>
    <mergeCell ref="P526:P527"/>
    <mergeCell ref="Q526:Q527"/>
    <mergeCell ref="M526:M527"/>
    <mergeCell ref="L526:L527"/>
    <mergeCell ref="K526:K527"/>
    <mergeCell ref="J526:J527"/>
    <mergeCell ref="I526:I527"/>
    <mergeCell ref="H526:H527"/>
    <mergeCell ref="G526:G527"/>
    <mergeCell ref="F526:F527"/>
    <mergeCell ref="E526:E527"/>
    <mergeCell ref="D526:D527"/>
    <mergeCell ref="C526:C527"/>
    <mergeCell ref="B526:B527"/>
    <mergeCell ref="A526:A527"/>
    <mergeCell ref="P530:P531"/>
    <mergeCell ref="Q530:Q531"/>
    <mergeCell ref="M530:M531"/>
    <mergeCell ref="L530:L531"/>
    <mergeCell ref="K530:K531"/>
    <mergeCell ref="J530:J531"/>
    <mergeCell ref="I530:I531"/>
    <mergeCell ref="H530:H531"/>
    <mergeCell ref="G530:G531"/>
    <mergeCell ref="F530:F531"/>
    <mergeCell ref="E530:E531"/>
    <mergeCell ref="D530:D531"/>
    <mergeCell ref="C530:C531"/>
    <mergeCell ref="B530:B531"/>
    <mergeCell ref="A530:A531"/>
    <mergeCell ref="P537:P538"/>
    <mergeCell ref="Q537:Q538"/>
    <mergeCell ref="M537:M538"/>
    <mergeCell ref="L537:L538"/>
    <mergeCell ref="K537:K538"/>
    <mergeCell ref="J537:J538"/>
    <mergeCell ref="I537:I538"/>
    <mergeCell ref="H537:H538"/>
    <mergeCell ref="G537:G538"/>
    <mergeCell ref="F537:F538"/>
    <mergeCell ref="E537:E538"/>
    <mergeCell ref="D537:D538"/>
    <mergeCell ref="C537:C538"/>
    <mergeCell ref="B537:B538"/>
    <mergeCell ref="A537:A538"/>
    <mergeCell ref="P550:P551"/>
    <mergeCell ref="Q550:Q551"/>
    <mergeCell ref="R550:R551"/>
    <mergeCell ref="M550:M551"/>
    <mergeCell ref="L550:L551"/>
    <mergeCell ref="K550:K551"/>
    <mergeCell ref="J550:J551"/>
    <mergeCell ref="I550:I551"/>
    <mergeCell ref="H550:H551"/>
    <mergeCell ref="G550:G551"/>
    <mergeCell ref="F550:F551"/>
    <mergeCell ref="E550:E551"/>
    <mergeCell ref="D550:D551"/>
    <mergeCell ref="C550:C551"/>
    <mergeCell ref="B550:B551"/>
    <mergeCell ref="A550:A551"/>
    <mergeCell ref="Q555:Q556"/>
    <mergeCell ref="P555:P556"/>
    <mergeCell ref="L555:L556"/>
    <mergeCell ref="K555:K556"/>
    <mergeCell ref="J555:J556"/>
    <mergeCell ref="I555:I556"/>
    <mergeCell ref="H555:H556"/>
    <mergeCell ref="G555:G556"/>
    <mergeCell ref="F555:F556"/>
    <mergeCell ref="E555:E556"/>
    <mergeCell ref="D555:D556"/>
    <mergeCell ref="C555:C556"/>
    <mergeCell ref="B555:B556"/>
    <mergeCell ref="A555:A556"/>
    <mergeCell ref="P562:P563"/>
    <mergeCell ref="Q562:Q563"/>
    <mergeCell ref="M562:M563"/>
    <mergeCell ref="L562:L563"/>
    <mergeCell ref="K562:K563"/>
    <mergeCell ref="J562:J563"/>
    <mergeCell ref="I562:I563"/>
    <mergeCell ref="H562:H563"/>
    <mergeCell ref="G562:G563"/>
    <mergeCell ref="F562:F563"/>
    <mergeCell ref="E562:E563"/>
    <mergeCell ref="D562:D563"/>
    <mergeCell ref="C562:C563"/>
    <mergeCell ref="B562:B563"/>
    <mergeCell ref="A562:A563"/>
    <mergeCell ref="R562:R563"/>
    <mergeCell ref="P566:P567"/>
    <mergeCell ref="Q566:Q567"/>
    <mergeCell ref="R566:R567"/>
    <mergeCell ref="M566:M567"/>
    <mergeCell ref="L566:L567"/>
    <mergeCell ref="K566:K567"/>
    <mergeCell ref="J566:J567"/>
    <mergeCell ref="I566:I567"/>
    <mergeCell ref="H566:H567"/>
    <mergeCell ref="G566:G567"/>
    <mergeCell ref="F566:F567"/>
    <mergeCell ref="E566:E567"/>
    <mergeCell ref="D566:D567"/>
    <mergeCell ref="C566:C567"/>
    <mergeCell ref="B566:B567"/>
    <mergeCell ref="A566:A567"/>
    <mergeCell ref="A699:A700"/>
    <mergeCell ref="B699:B700"/>
    <mergeCell ref="C699:C700"/>
    <mergeCell ref="D699:D700"/>
    <mergeCell ref="E699:E700"/>
    <mergeCell ref="F699:F700"/>
    <mergeCell ref="G699:G700"/>
    <mergeCell ref="H699:H700"/>
    <mergeCell ref="I699:I700"/>
    <mergeCell ref="J699:J700"/>
    <mergeCell ref="K699:K700"/>
    <mergeCell ref="L699:L700"/>
    <mergeCell ref="M699:M700"/>
    <mergeCell ref="N699:N700"/>
    <mergeCell ref="O699:O700"/>
    <mergeCell ref="P699:Q699"/>
    <mergeCell ref="R699:R700"/>
    <mergeCell ref="S699:S700"/>
    <mergeCell ref="T699:W700"/>
    <mergeCell ref="T701:W701"/>
    <mergeCell ref="T702:W702"/>
    <mergeCell ref="T703:W703"/>
    <mergeCell ref="T704:W704"/>
    <mergeCell ref="T705:W705"/>
    <mergeCell ref="T706:W706"/>
    <mergeCell ref="T707:W707"/>
    <mergeCell ref="T708:W708"/>
    <mergeCell ref="T709:W709"/>
    <mergeCell ref="T710:W710"/>
    <mergeCell ref="T711:W711"/>
    <mergeCell ref="B712:B713"/>
    <mergeCell ref="C712:C713"/>
    <mergeCell ref="E712:E713"/>
    <mergeCell ref="F712:F713"/>
    <mergeCell ref="G712:G713"/>
    <mergeCell ref="H712:H713"/>
    <mergeCell ref="L712:L713"/>
    <mergeCell ref="M712:M713"/>
    <mergeCell ref="N712:N713"/>
    <mergeCell ref="O712:O713"/>
    <mergeCell ref="T712:W712"/>
    <mergeCell ref="T713:W713"/>
    <mergeCell ref="B714:B716"/>
    <mergeCell ref="C714:C716"/>
    <mergeCell ref="E714:E716"/>
    <mergeCell ref="G714:G716"/>
    <mergeCell ref="L714:L716"/>
    <mergeCell ref="M714:M716"/>
    <mergeCell ref="N714:N716"/>
    <mergeCell ref="O714:O716"/>
    <mergeCell ref="Q714:Q716"/>
    <mergeCell ref="R714:R716"/>
    <mergeCell ref="S714:S716"/>
    <mergeCell ref="T714:W714"/>
    <mergeCell ref="T715:W715"/>
    <mergeCell ref="T716:W716"/>
    <mergeCell ref="B717:B718"/>
    <mergeCell ref="C717:C718"/>
    <mergeCell ref="E717:E718"/>
    <mergeCell ref="F717:F718"/>
    <mergeCell ref="G717:G718"/>
    <mergeCell ref="H717:H718"/>
    <mergeCell ref="L717:L718"/>
    <mergeCell ref="M717:M718"/>
    <mergeCell ref="N717:N718"/>
    <mergeCell ref="O717:O718"/>
    <mergeCell ref="T717:W718"/>
    <mergeCell ref="B719:B720"/>
    <mergeCell ref="C719:C720"/>
    <mergeCell ref="E719:E720"/>
    <mergeCell ref="G719:G720"/>
    <mergeCell ref="L719:L720"/>
    <mergeCell ref="M719:M720"/>
    <mergeCell ref="N719:N720"/>
    <mergeCell ref="O719:O720"/>
    <mergeCell ref="Q719:Q720"/>
    <mergeCell ref="R719:R720"/>
    <mergeCell ref="S719:S720"/>
    <mergeCell ref="T719:W720"/>
    <mergeCell ref="T721:W721"/>
    <mergeCell ref="B722:B723"/>
    <mergeCell ref="C722:C723"/>
    <mergeCell ref="E722:E723"/>
    <mergeCell ref="G722:G723"/>
    <mergeCell ref="H722:H723"/>
    <mergeCell ref="L722:L723"/>
    <mergeCell ref="M722:M723"/>
    <mergeCell ref="N722:N723"/>
    <mergeCell ref="O722:O723"/>
    <mergeCell ref="T722:W722"/>
    <mergeCell ref="T723:W723"/>
    <mergeCell ref="T724:W724"/>
    <mergeCell ref="T725:W725"/>
    <mergeCell ref="T726:W726"/>
    <mergeCell ref="T727:W727"/>
    <mergeCell ref="B728:B730"/>
    <mergeCell ref="C728:C730"/>
    <mergeCell ref="E728:E730"/>
    <mergeCell ref="G728:G730"/>
    <mergeCell ref="H728:H729"/>
    <mergeCell ref="L728:L730"/>
    <mergeCell ref="M728:M730"/>
    <mergeCell ref="N728:N730"/>
    <mergeCell ref="O728:O730"/>
    <mergeCell ref="P728:P730"/>
    <mergeCell ref="Q728:Q730"/>
    <mergeCell ref="R728:R730"/>
    <mergeCell ref="S728:S730"/>
    <mergeCell ref="T728:W730"/>
    <mergeCell ref="T731:W731"/>
    <mergeCell ref="T732:W732"/>
    <mergeCell ref="T733:W733"/>
    <mergeCell ref="T735:W735"/>
    <mergeCell ref="T736:W736"/>
    <mergeCell ref="T737:W737"/>
    <mergeCell ref="T738:W738"/>
    <mergeCell ref="T739:W739"/>
    <mergeCell ref="T740:W740"/>
    <mergeCell ref="T741:W741"/>
    <mergeCell ref="T742:W742"/>
    <mergeCell ref="T743:W743"/>
    <mergeCell ref="T744:W744"/>
    <mergeCell ref="T745:W745"/>
    <mergeCell ref="T746:W746"/>
    <mergeCell ref="T747:W747"/>
    <mergeCell ref="T748:W748"/>
    <mergeCell ref="T749:W749"/>
    <mergeCell ref="T750:W750"/>
    <mergeCell ref="T751:W751"/>
    <mergeCell ref="T752:W752"/>
    <mergeCell ref="T753:W753"/>
    <mergeCell ref="T754:W754"/>
    <mergeCell ref="T755:W755"/>
    <mergeCell ref="T756:W756"/>
    <mergeCell ref="T757:W757"/>
    <mergeCell ref="T758:W758"/>
    <mergeCell ref="T759:W759"/>
    <mergeCell ref="T760:W760"/>
    <mergeCell ref="T761:W761"/>
    <mergeCell ref="T762:W762"/>
    <mergeCell ref="T763:W763"/>
    <mergeCell ref="T764:W764"/>
    <mergeCell ref="T765:W765"/>
    <mergeCell ref="T766:W766"/>
    <mergeCell ref="T767:W767"/>
    <mergeCell ref="T768:W768"/>
    <mergeCell ref="T769:W769"/>
    <mergeCell ref="T770:W770"/>
    <mergeCell ref="T771:W771"/>
    <mergeCell ref="T772:W772"/>
    <mergeCell ref="T773:W773"/>
    <mergeCell ref="T774:W774"/>
    <mergeCell ref="T775:W775"/>
    <mergeCell ref="T776:W776"/>
    <mergeCell ref="T777:W777"/>
    <mergeCell ref="T778:W778"/>
    <mergeCell ref="T779:W779"/>
    <mergeCell ref="T780:W780"/>
    <mergeCell ref="T781:W781"/>
    <mergeCell ref="T782:W782"/>
    <mergeCell ref="T783:W783"/>
    <mergeCell ref="T784:W784"/>
    <mergeCell ref="T785:W785"/>
    <mergeCell ref="T786:W786"/>
    <mergeCell ref="T787:W787"/>
    <mergeCell ref="T788:W788"/>
    <mergeCell ref="T789:W789"/>
    <mergeCell ref="T790:W790"/>
    <mergeCell ref="T791:W791"/>
    <mergeCell ref="T792:W792"/>
    <mergeCell ref="T793:W793"/>
    <mergeCell ref="T794:W794"/>
    <mergeCell ref="T795:W795"/>
    <mergeCell ref="T796:W796"/>
    <mergeCell ref="T797:W797"/>
    <mergeCell ref="T798:W798"/>
    <mergeCell ref="T799:W799"/>
    <mergeCell ref="T800:W800"/>
    <mergeCell ref="T801:W801"/>
    <mergeCell ref="T802:W802"/>
    <mergeCell ref="T803:W803"/>
    <mergeCell ref="T804:W804"/>
    <mergeCell ref="T805:W805"/>
    <mergeCell ref="T806:W806"/>
    <mergeCell ref="T807:W807"/>
    <mergeCell ref="T808:W808"/>
    <mergeCell ref="T809:W809"/>
    <mergeCell ref="T810:W810"/>
    <mergeCell ref="T811:W811"/>
    <mergeCell ref="T812:W812"/>
    <mergeCell ref="T813:W813"/>
    <mergeCell ref="T814:W814"/>
    <mergeCell ref="T815:W815"/>
    <mergeCell ref="T816:W816"/>
    <mergeCell ref="T817:W817"/>
    <mergeCell ref="T818:W818"/>
    <mergeCell ref="T819:W819"/>
    <mergeCell ref="T820:W820"/>
    <mergeCell ref="T821:W821"/>
    <mergeCell ref="T822:W822"/>
    <mergeCell ref="T823:W823"/>
    <mergeCell ref="T824:W824"/>
    <mergeCell ref="T825:W825"/>
    <mergeCell ref="T826:W826"/>
    <mergeCell ref="T827:W827"/>
    <mergeCell ref="T828:W828"/>
    <mergeCell ref="T829:W829"/>
    <mergeCell ref="T830:W830"/>
    <mergeCell ref="T831:W831"/>
    <mergeCell ref="T832:W832"/>
    <mergeCell ref="T833:W833"/>
    <mergeCell ref="T834:W834"/>
    <mergeCell ref="T835:W835"/>
    <mergeCell ref="T836:W836"/>
    <mergeCell ref="T837:W837"/>
    <mergeCell ref="T838:W838"/>
    <mergeCell ref="T839:W839"/>
    <mergeCell ref="T840:W840"/>
    <mergeCell ref="T841:W841"/>
    <mergeCell ref="T842:W842"/>
    <mergeCell ref="T843:W843"/>
    <mergeCell ref="T844:W844"/>
    <mergeCell ref="T845:W845"/>
    <mergeCell ref="T846:W846"/>
    <mergeCell ref="T847:W847"/>
    <mergeCell ref="T848:W848"/>
    <mergeCell ref="T849:W849"/>
    <mergeCell ref="T850:W850"/>
    <mergeCell ref="T851:W851"/>
    <mergeCell ref="T852:W852"/>
    <mergeCell ref="T853:W853"/>
    <mergeCell ref="T854:W854"/>
    <mergeCell ref="T855:W855"/>
    <mergeCell ref="T856:W856"/>
    <mergeCell ref="T857:W857"/>
    <mergeCell ref="T858:W858"/>
    <mergeCell ref="T859:W859"/>
    <mergeCell ref="T860:W860"/>
    <mergeCell ref="T861:W861"/>
    <mergeCell ref="T862:W862"/>
    <mergeCell ref="T863:W863"/>
    <mergeCell ref="T864:W864"/>
    <mergeCell ref="T865:W865"/>
    <mergeCell ref="T866:W866"/>
    <mergeCell ref="T867:W867"/>
    <mergeCell ref="T868:W868"/>
    <mergeCell ref="T869:W869"/>
    <mergeCell ref="T870:W870"/>
    <mergeCell ref="T871:W871"/>
    <mergeCell ref="T872:W872"/>
    <mergeCell ref="T873:W873"/>
    <mergeCell ref="T874:W874"/>
    <mergeCell ref="T875:W875"/>
    <mergeCell ref="T876:W876"/>
    <mergeCell ref="T877:W877"/>
    <mergeCell ref="T878:W878"/>
    <mergeCell ref="T879:W879"/>
    <mergeCell ref="T880:W880"/>
    <mergeCell ref="T881:W881"/>
    <mergeCell ref="T882:W882"/>
    <mergeCell ref="T883:W883"/>
    <mergeCell ref="T884:W884"/>
    <mergeCell ref="T885:W885"/>
    <mergeCell ref="T886:W886"/>
    <mergeCell ref="T887:W887"/>
    <mergeCell ref="T888:W888"/>
    <mergeCell ref="T889:W889"/>
    <mergeCell ref="T890:W890"/>
    <mergeCell ref="T891:W891"/>
    <mergeCell ref="T892:W892"/>
    <mergeCell ref="T893:W893"/>
    <mergeCell ref="T894:W894"/>
    <mergeCell ref="T895:W895"/>
    <mergeCell ref="T896:W896"/>
    <mergeCell ref="T897:W897"/>
    <mergeCell ref="T898:W898"/>
    <mergeCell ref="T899:W899"/>
    <mergeCell ref="T900:W900"/>
    <mergeCell ref="T901:W901"/>
    <mergeCell ref="T902:W902"/>
    <mergeCell ref="T903:W903"/>
    <mergeCell ref="T904:W904"/>
    <mergeCell ref="T905:W905"/>
    <mergeCell ref="T906:W906"/>
    <mergeCell ref="T907:W907"/>
    <mergeCell ref="T908:W908"/>
    <mergeCell ref="T909:W909"/>
    <mergeCell ref="T910:W910"/>
    <mergeCell ref="T911:W911"/>
    <mergeCell ref="T912:W912"/>
    <mergeCell ref="T913:W913"/>
    <mergeCell ref="T914:W914"/>
    <mergeCell ref="T915:W915"/>
    <mergeCell ref="T916:W916"/>
    <mergeCell ref="T917:W917"/>
    <mergeCell ref="T918:W918"/>
    <mergeCell ref="T936:W936"/>
    <mergeCell ref="T937:W937"/>
    <mergeCell ref="T938:W938"/>
    <mergeCell ref="T939:W939"/>
    <mergeCell ref="T940:W940"/>
    <mergeCell ref="T941:W941"/>
    <mergeCell ref="T942:W942"/>
    <mergeCell ref="T943:W943"/>
    <mergeCell ref="T944:W944"/>
    <mergeCell ref="T945:W945"/>
    <mergeCell ref="T919:W919"/>
    <mergeCell ref="T920:W920"/>
    <mergeCell ref="T921:W921"/>
    <mergeCell ref="T922:W922"/>
    <mergeCell ref="T923:W923"/>
    <mergeCell ref="T924:W924"/>
    <mergeCell ref="T925:W925"/>
    <mergeCell ref="T926:W926"/>
    <mergeCell ref="T927:W927"/>
    <mergeCell ref="T928:W928"/>
    <mergeCell ref="T929:W929"/>
    <mergeCell ref="T930:W930"/>
    <mergeCell ref="T931:W931"/>
    <mergeCell ref="T932:W932"/>
    <mergeCell ref="T933:W933"/>
    <mergeCell ref="T934:W934"/>
    <mergeCell ref="T935:W935"/>
  </mergeCells>
  <phoneticPr fontId="3" type="noConversion"/>
  <conditionalFormatting sqref="E743:E745">
    <cfRule type="expression" dxfId="23" priority="19">
      <formula>AND(NOT(ISBLANK($B743)),ISBLANK($F743))</formula>
    </cfRule>
  </conditionalFormatting>
  <conditionalFormatting sqref="E833">
    <cfRule type="expression" dxfId="22" priority="2">
      <formula>AND(NOT(ISBLANK($B833)),ISBLANK($F833))</formula>
    </cfRule>
  </conditionalFormatting>
  <conditionalFormatting sqref="E851">
    <cfRule type="expression" dxfId="21" priority="7">
      <formula>AND(NOT(ISBLANK($B851)),ISBLANK($F851))</formula>
    </cfRule>
  </conditionalFormatting>
  <conditionalFormatting sqref="E876">
    <cfRule type="expression" dxfId="20" priority="13">
      <formula>AND(NOT(ISBLANK($B876)),ISBLANK($F876))</formula>
    </cfRule>
  </conditionalFormatting>
  <conditionalFormatting sqref="G701">
    <cfRule type="expression" dxfId="19" priority="21">
      <formula>AND(NOT(ISBLANK($B701)),ISBLANK(G701))</formula>
    </cfRule>
  </conditionalFormatting>
  <conditionalFormatting sqref="G726">
    <cfRule type="expression" dxfId="18" priority="8">
      <formula>AND(NOT(ISBLANK($B726)),ISBLANK(G726))</formula>
    </cfRule>
  </conditionalFormatting>
  <conditionalFormatting sqref="G743:G745">
    <cfRule type="expression" dxfId="17" priority="18">
      <formula>AND(NOT(ISBLANK($B743)),ISBLANK(G743))</formula>
    </cfRule>
  </conditionalFormatting>
  <conditionalFormatting sqref="G746 I746:I760">
    <cfRule type="expression" dxfId="16" priority="15">
      <formula>AND(NOT(ISBLANK($AA746)),ISBLANK(G746))</formula>
    </cfRule>
  </conditionalFormatting>
  <conditionalFormatting sqref="G774">
    <cfRule type="expression" dxfId="15" priority="11">
      <formula>AND(NOT(ISBLANK($B774)),ISBLANK(G774))</formula>
    </cfRule>
  </conditionalFormatting>
  <conditionalFormatting sqref="G833">
    <cfRule type="expression" dxfId="14" priority="1">
      <formula>AND(NOT(ISBLANK($B833)),ISBLANK(G833))</formula>
    </cfRule>
  </conditionalFormatting>
  <conditionalFormatting sqref="G851">
    <cfRule type="expression" dxfId="13" priority="6">
      <formula>AND(NOT(ISBLANK($B851)),ISBLANK(G851))</formula>
    </cfRule>
  </conditionalFormatting>
  <conditionalFormatting sqref="G876">
    <cfRule type="expression" dxfId="12" priority="12">
      <formula>AND(NOT(ISBLANK($B876)),ISBLANK(G876))</formula>
    </cfRule>
  </conditionalFormatting>
  <conditionalFormatting sqref="I743:I745">
    <cfRule type="expression" dxfId="11" priority="20">
      <formula>AND(NOT(ISBLANK($B743)),ISBLANK(I743))</formula>
    </cfRule>
  </conditionalFormatting>
  <conditionalFormatting sqref="L420">
    <cfRule type="timePeriod" dxfId="10" priority="427" timePeriod="nextMonth">
      <formula>AND(MONTH(L420)=MONTH(EDATE(TODAY(),0+1)),YEAR(L420)=YEAR(EDATE(TODAY(),0+1)))</formula>
    </cfRule>
    <cfRule type="timePeriod" dxfId="9" priority="428" timePeriod="thisMonth">
      <formula>AND(MONTH(L420)=MONTH(TODAY()),YEAR(L420)=YEAR(TODAY()))</formula>
    </cfRule>
  </conditionalFormatting>
  <conditionalFormatting sqref="M746">
    <cfRule type="expression" dxfId="8" priority="14">
      <formula>AND(NOT(ISBLANK($AA746)),ISBLANK(M746))</formula>
    </cfRule>
  </conditionalFormatting>
  <conditionalFormatting sqref="M743:N745">
    <cfRule type="expression" dxfId="7" priority="16">
      <formula>AND(NOT(ISBLANK($B743)),ISBLANK(M743))</formula>
    </cfRule>
  </conditionalFormatting>
  <conditionalFormatting sqref="P744">
    <cfRule type="expression" dxfId="6" priority="9">
      <formula>AND(NOT(ISBLANK($AA744)),ISBLANK(P744))</formula>
    </cfRule>
  </conditionalFormatting>
  <conditionalFormatting sqref="P746 P748:P756">
    <cfRule type="expression" dxfId="5" priority="10">
      <formula>AND(NOT(ISBLANK($AA746)),ISBLANK(P746))</formula>
    </cfRule>
  </conditionalFormatting>
  <conditionalFormatting sqref="P758">
    <cfRule type="expression" dxfId="4" priority="4">
      <formula>AND(NOT(ISBLANK($AA758)),ISBLANK(P758))</formula>
    </cfRule>
  </conditionalFormatting>
  <conditionalFormatting sqref="P760">
    <cfRule type="expression" dxfId="3" priority="5">
      <formula>AND(NOT(ISBLANK($AA760)),ISBLANK(P760))</formula>
    </cfRule>
  </conditionalFormatting>
  <conditionalFormatting sqref="R743:R745">
    <cfRule type="expression" dxfId="2" priority="17">
      <formula>AND(NOT(ISBLANK($B743)),ISBLANK(R743))</formula>
    </cfRule>
  </conditionalFormatting>
  <conditionalFormatting sqref="R746:R760">
    <cfRule type="expression" dxfId="1" priority="3">
      <formula>AND(NOT(ISBLANK($AA746)),ISBLANK(R746))</formula>
    </cfRule>
  </conditionalFormatting>
  <conditionalFormatting sqref="AD5:AD27 AT5:AT27 BJ5:BJ27 BZ5:BZ27 CP5:CP27 DF5:DF27 DV5:DV27 EL5:EL27 FB5:FB27 FR5:FR27 GH5:GH27 GX5:GX27 HN5:HN27 ID5:ID27 IT5:IT27 JJ5:JJ27 JZ5:JZ27 KP5:KP27 LF5:LF27 LV5:LV27 ML5:ML27 NB5:NB27 NR5:NR27 OH5:OH27 OX5:OX27 PN5:PN27 QD5:QD27 QT5:QT27 RJ5:RJ27 RZ5:RZ27 SP5:SP27 TF5:TF27 TV5:TV27 UL5:UL27 VB5:VB27 VR5:VR27 WH5:WH27 WX5:WX27 XN5:XN27 YD5:YD27 YT5:YT27 ZJ5:ZJ27 ZZ5:ZZ27 AAP5:AAP27 ABF5:ABF27 ABV5:ABV27 ACL5:ACL27 ADB5:ADB27 ADR5:ADR27 AEH5:AEH27 AEX5:AEX27 AFN5:AFN27 AGD5:AGD27 AGT5:AGT27 AHJ5:AHJ27 AHZ5:AHZ27 AIP5:AIP27 AJF5:AJF27 AJV5:AJV27 AKL5:AKL27 ALB5:ALB27 ALR5:ALR27 AMH5:AMH27 AMX5:AMX27 ANN5:ANN27 AOD5:AOD27 AOT5:AOT27 APJ5:APJ27 APZ5:APZ27 AQP5:AQP27 ARF5:ARF27 ARV5:ARV27 ASL5:ASL27 ATB5:ATB27 ATR5:ATR27 AUH5:AUH27 AUX5:AUX27 AVN5:AVN27 AWD5:AWD27 AWT5:AWT27 AXJ5:AXJ27 AXZ5:AXZ27 AYP5:AYP27 AZF5:AZF27 AZV5:AZV27 BAL5:BAL27 BBB5:BBB27 BBR5:BBR27 BCH5:BCH27 BCX5:BCX27 BDN5:BDN27 BED5:BED27 BET5:BET27 BFJ5:BFJ27 BFZ5:BFZ27 BGP5:BGP27 BHF5:BHF27 BHV5:BHV27 BIL5:BIL27 BJB5:BJB27 BJR5:BJR27 BKH5:BKH27 BKX5:BKX27 BLN5:BLN27 BMD5:BMD27 BMT5:BMT27 BNJ5:BNJ27 BNZ5:BNZ27 BOP5:BOP27 BPF5:BPF27 BPV5:BPV27 BQL5:BQL27 BRB5:BRB27 BRR5:BRR27 BSH5:BSH27 BSX5:BSX27 BTN5:BTN27 BUD5:BUD27 BUT5:BUT27 BVJ5:BVJ27 BVZ5:BVZ27 BWP5:BWP27 BXF5:BXF27 BXV5:BXV27 BYL5:BYL27 BZB5:BZB27 BZR5:BZR27 CAH5:CAH27 CAX5:CAX27 CBN5:CBN27 CCD5:CCD27 CCT5:CCT27 CDJ5:CDJ27 CDZ5:CDZ27 CEP5:CEP27 CFF5:CFF27 CFV5:CFV27 CGL5:CGL27 CHB5:CHB27 CHR5:CHR27 CIH5:CIH27 CIX5:CIX27 CJN5:CJN27 CKD5:CKD27 CKT5:CKT27 CLJ5:CLJ27 CLZ5:CLZ27 CMP5:CMP27 CNF5:CNF27 CNV5:CNV27 COL5:COL27 CPB5:CPB27 CPR5:CPR27 CQH5:CQH27 CQX5:CQX27 CRN5:CRN27 CSD5:CSD27 CST5:CST27 CTJ5:CTJ27 CTZ5:CTZ27 CUP5:CUP27 CVF5:CVF27 CVV5:CVV27 CWL5:CWL27 CXB5:CXB27 CXR5:CXR27 CYH5:CYH27 CYX5:CYX27 CZN5:CZN27 DAD5:DAD27 DAT5:DAT27 DBJ5:DBJ27 DBZ5:DBZ27 DCP5:DCP27 DDF5:DDF27 DDV5:DDV27 DEL5:DEL27 DFB5:DFB27 DFR5:DFR27 DGH5:DGH27 DGX5:DGX27 DHN5:DHN27 DID5:DID27 DIT5:DIT27 DJJ5:DJJ27 DJZ5:DJZ27 DKP5:DKP27 DLF5:DLF27 DLV5:DLV27 DML5:DML27 DNB5:DNB27 DNR5:DNR27 DOH5:DOH27 DOX5:DOX27 DPN5:DPN27 DQD5:DQD27 DQT5:DQT27 DRJ5:DRJ27 DRZ5:DRZ27 DSP5:DSP27 DTF5:DTF27 DTV5:DTV27 DUL5:DUL27 DVB5:DVB27 DVR5:DVR27 DWH5:DWH27 DWX5:DWX27 DXN5:DXN27 DYD5:DYD27 DYT5:DYT27 DZJ5:DZJ27 DZZ5:DZZ27 EAP5:EAP27 EBF5:EBF27 EBV5:EBV27 ECL5:ECL27 EDB5:EDB27 EDR5:EDR27 EEH5:EEH27 EEX5:EEX27 EFN5:EFN27 EGD5:EGD27 EGT5:EGT27 EHJ5:EHJ27 EHZ5:EHZ27 EIP5:EIP27 EJF5:EJF27 EJV5:EJV27 EKL5:EKL27 ELB5:ELB27 ELR5:ELR27 EMH5:EMH27 EMX5:EMX27 ENN5:ENN27 EOD5:EOD27 EOT5:EOT27 EPJ5:EPJ27 EPZ5:EPZ27 EQP5:EQP27 ERF5:ERF27 ERV5:ERV27 ESL5:ESL27 ETB5:ETB27 ETR5:ETR27 EUH5:EUH27 EUX5:EUX27 EVN5:EVN27 EWD5:EWD27 EWT5:EWT27 EXJ5:EXJ27 EXZ5:EXZ27 EYP5:EYP27 EZF5:EZF27 EZV5:EZV27 FAL5:FAL27 FBB5:FBB27 FBR5:FBR27 FCH5:FCH27 FCX5:FCX27 FDN5:FDN27 FED5:FED27 FET5:FET27 FFJ5:FFJ27 FFZ5:FFZ27 FGP5:FGP27 FHF5:FHF27 FHV5:FHV27 FIL5:FIL27 FJB5:FJB27 FJR5:FJR27 FKH5:FKH27 FKX5:FKX27 FLN5:FLN27 FMD5:FMD27 FMT5:FMT27 FNJ5:FNJ27 FNZ5:FNZ27 FOP5:FOP27 FPF5:FPF27 FPV5:FPV27 FQL5:FQL27 FRB5:FRB27 FRR5:FRR27 FSH5:FSH27 FSX5:FSX27 FTN5:FTN27 FUD5:FUD27 FUT5:FUT27 FVJ5:FVJ27 FVZ5:FVZ27 FWP5:FWP27 FXF5:FXF27 FXV5:FXV27 FYL5:FYL27 FZB5:FZB27 FZR5:FZR27 GAH5:GAH27 GAX5:GAX27 GBN5:GBN27 GCD5:GCD27 GCT5:GCT27 GDJ5:GDJ27 GDZ5:GDZ27 GEP5:GEP27 GFF5:GFF27 GFV5:GFV27 GGL5:GGL27 GHB5:GHB27 GHR5:GHR27 GIH5:GIH27 GIX5:GIX27 GJN5:GJN27 GKD5:GKD27 GKT5:GKT27 GLJ5:GLJ27 GLZ5:GLZ27 GMP5:GMP27 GNF5:GNF27 GNV5:GNV27 GOL5:GOL27 GPB5:GPB27 GPR5:GPR27 GQH5:GQH27 GQX5:GQX27 GRN5:GRN27 GSD5:GSD27 GST5:GST27 GTJ5:GTJ27 GTZ5:GTZ27 GUP5:GUP27 GVF5:GVF27 GVV5:GVV27 GWL5:GWL27 GXB5:GXB27 GXR5:GXR27 GYH5:GYH27 GYX5:GYX27 GZN5:GZN27 HAD5:HAD27 HAT5:HAT27 HBJ5:HBJ27 HBZ5:HBZ27 HCP5:HCP27 HDF5:HDF27 HDV5:HDV27 HEL5:HEL27 HFB5:HFB27 HFR5:HFR27 HGH5:HGH27 HGX5:HGX27 HHN5:HHN27 HID5:HID27 HIT5:HIT27 HJJ5:HJJ27 HJZ5:HJZ27 HKP5:HKP27 HLF5:HLF27 HLV5:HLV27 HML5:HML27 HNB5:HNB27 HNR5:HNR27 HOH5:HOH27 HOX5:HOX27 HPN5:HPN27 HQD5:HQD27 HQT5:HQT27 HRJ5:HRJ27 HRZ5:HRZ27 HSP5:HSP27 HTF5:HTF27 HTV5:HTV27 HUL5:HUL27 HVB5:HVB27 HVR5:HVR27 HWH5:HWH27 HWX5:HWX27 HXN5:HXN27 HYD5:HYD27 HYT5:HYT27 HZJ5:HZJ27 HZZ5:HZZ27 IAP5:IAP27 IBF5:IBF27 IBV5:IBV27 ICL5:ICL27 IDB5:IDB27 IDR5:IDR27 IEH5:IEH27 IEX5:IEX27 IFN5:IFN27 IGD5:IGD27 IGT5:IGT27 IHJ5:IHJ27 IHZ5:IHZ27 IIP5:IIP27 IJF5:IJF27 IJV5:IJV27 IKL5:IKL27 ILB5:ILB27 ILR5:ILR27 IMH5:IMH27 IMX5:IMX27 INN5:INN27 IOD5:IOD27 IOT5:IOT27 IPJ5:IPJ27 IPZ5:IPZ27 IQP5:IQP27 IRF5:IRF27 IRV5:IRV27 ISL5:ISL27 ITB5:ITB27 ITR5:ITR27 IUH5:IUH27 IUX5:IUX27 IVN5:IVN27 IWD5:IWD27 IWT5:IWT27 IXJ5:IXJ27 IXZ5:IXZ27 IYP5:IYP27 IZF5:IZF27 IZV5:IZV27 JAL5:JAL27 JBB5:JBB27 JBR5:JBR27 JCH5:JCH27 JCX5:JCX27 JDN5:JDN27 JED5:JED27 JET5:JET27 JFJ5:JFJ27 JFZ5:JFZ27 JGP5:JGP27 JHF5:JHF27 JHV5:JHV27 JIL5:JIL27 JJB5:JJB27 JJR5:JJR27 JKH5:JKH27 JKX5:JKX27 JLN5:JLN27 JMD5:JMD27 JMT5:JMT27 JNJ5:JNJ27 JNZ5:JNZ27 JOP5:JOP27 JPF5:JPF27 JPV5:JPV27 JQL5:JQL27 JRB5:JRB27 JRR5:JRR27 JSH5:JSH27 JSX5:JSX27 JTN5:JTN27 JUD5:JUD27 JUT5:JUT27 JVJ5:JVJ27 JVZ5:JVZ27 JWP5:JWP27 JXF5:JXF27 JXV5:JXV27 JYL5:JYL27 JZB5:JZB27 JZR5:JZR27 KAH5:KAH27 KAX5:KAX27 KBN5:KBN27 KCD5:KCD27 KCT5:KCT27 KDJ5:KDJ27 KDZ5:KDZ27 KEP5:KEP27 KFF5:KFF27 KFV5:KFV27 KGL5:KGL27 KHB5:KHB27 KHR5:KHR27 KIH5:KIH27 KIX5:KIX27 KJN5:KJN27 KKD5:KKD27 KKT5:KKT27 KLJ5:KLJ27 KLZ5:KLZ27 KMP5:KMP27 KNF5:KNF27 KNV5:KNV27 KOL5:KOL27 KPB5:KPB27 KPR5:KPR27 KQH5:KQH27 KQX5:KQX27 KRN5:KRN27 KSD5:KSD27 KST5:KST27 KTJ5:KTJ27 KTZ5:KTZ27 KUP5:KUP27 KVF5:KVF27 KVV5:KVV27 KWL5:KWL27 KXB5:KXB27 KXR5:KXR27 KYH5:KYH27 KYX5:KYX27 KZN5:KZN27 LAD5:LAD27 LAT5:LAT27 LBJ5:LBJ27 LBZ5:LBZ27 LCP5:LCP27 LDF5:LDF27 LDV5:LDV27 LEL5:LEL27 LFB5:LFB27 LFR5:LFR27 LGH5:LGH27 LGX5:LGX27 LHN5:LHN27 LID5:LID27 LIT5:LIT27 LJJ5:LJJ27 LJZ5:LJZ27 LKP5:LKP27 LLF5:LLF27 LLV5:LLV27 LML5:LML27 LNB5:LNB27 LNR5:LNR27 LOH5:LOH27 LOX5:LOX27 LPN5:LPN27 LQD5:LQD27 LQT5:LQT27 LRJ5:LRJ27 LRZ5:LRZ27 LSP5:LSP27 LTF5:LTF27 LTV5:LTV27 LUL5:LUL27 LVB5:LVB27 LVR5:LVR27 LWH5:LWH27 LWX5:LWX27 LXN5:LXN27 LYD5:LYD27 LYT5:LYT27 LZJ5:LZJ27 LZZ5:LZZ27 MAP5:MAP27 MBF5:MBF27 MBV5:MBV27 MCL5:MCL27 MDB5:MDB27 MDR5:MDR27 MEH5:MEH27 MEX5:MEX27 MFN5:MFN27 MGD5:MGD27 MGT5:MGT27 MHJ5:MHJ27 MHZ5:MHZ27 MIP5:MIP27 MJF5:MJF27 MJV5:MJV27 MKL5:MKL27 MLB5:MLB27 MLR5:MLR27 MMH5:MMH27 MMX5:MMX27 MNN5:MNN27 MOD5:MOD27 MOT5:MOT27 MPJ5:MPJ27 MPZ5:MPZ27 MQP5:MQP27 MRF5:MRF27 MRV5:MRV27 MSL5:MSL27 MTB5:MTB27 MTR5:MTR27 MUH5:MUH27 MUX5:MUX27 MVN5:MVN27 MWD5:MWD27 MWT5:MWT27 MXJ5:MXJ27 MXZ5:MXZ27 MYP5:MYP27 MZF5:MZF27 MZV5:MZV27 NAL5:NAL27 NBB5:NBB27 NBR5:NBR27 NCH5:NCH27 NCX5:NCX27 NDN5:NDN27 NED5:NED27 NET5:NET27 NFJ5:NFJ27 NFZ5:NFZ27 NGP5:NGP27 NHF5:NHF27 NHV5:NHV27 NIL5:NIL27 NJB5:NJB27 NJR5:NJR27 NKH5:NKH27 NKX5:NKX27 NLN5:NLN27 NMD5:NMD27 NMT5:NMT27 NNJ5:NNJ27 NNZ5:NNZ27 NOP5:NOP27 NPF5:NPF27 NPV5:NPV27 NQL5:NQL27 NRB5:NRB27 NRR5:NRR27 NSH5:NSH27 NSX5:NSX27 NTN5:NTN27 NUD5:NUD27 NUT5:NUT27 NVJ5:NVJ27 NVZ5:NVZ27 NWP5:NWP27 NXF5:NXF27 NXV5:NXV27 NYL5:NYL27 NZB5:NZB27 NZR5:NZR27 OAH5:OAH27 OAX5:OAX27 OBN5:OBN27 OCD5:OCD27 OCT5:OCT27 ODJ5:ODJ27 ODZ5:ODZ27 OEP5:OEP27 OFF5:OFF27 OFV5:OFV27 OGL5:OGL27 OHB5:OHB27 OHR5:OHR27 OIH5:OIH27 OIX5:OIX27 OJN5:OJN27 OKD5:OKD27 OKT5:OKT27 OLJ5:OLJ27 OLZ5:OLZ27 OMP5:OMP27 ONF5:ONF27 ONV5:ONV27 OOL5:OOL27 OPB5:OPB27 OPR5:OPR27 OQH5:OQH27 OQX5:OQX27 ORN5:ORN27 OSD5:OSD27 OST5:OST27 OTJ5:OTJ27 OTZ5:OTZ27 OUP5:OUP27 OVF5:OVF27 OVV5:OVV27 OWL5:OWL27 OXB5:OXB27 OXR5:OXR27 OYH5:OYH27 OYX5:OYX27 OZN5:OZN27 PAD5:PAD27 PAT5:PAT27 PBJ5:PBJ27 PBZ5:PBZ27 PCP5:PCP27 PDF5:PDF27 PDV5:PDV27 PEL5:PEL27 PFB5:PFB27 PFR5:PFR27 PGH5:PGH27 PGX5:PGX27 PHN5:PHN27 PID5:PID27 PIT5:PIT27 PJJ5:PJJ27 PJZ5:PJZ27 PKP5:PKP27 PLF5:PLF27 PLV5:PLV27 PML5:PML27 PNB5:PNB27 PNR5:PNR27 POH5:POH27 POX5:POX27 PPN5:PPN27 PQD5:PQD27 PQT5:PQT27 PRJ5:PRJ27 PRZ5:PRZ27 PSP5:PSP27 PTF5:PTF27 PTV5:PTV27 PUL5:PUL27 PVB5:PVB27 PVR5:PVR27 PWH5:PWH27 PWX5:PWX27 PXN5:PXN27 PYD5:PYD27 PYT5:PYT27 PZJ5:PZJ27 PZZ5:PZZ27 QAP5:QAP27 QBF5:QBF27 QBV5:QBV27 QCL5:QCL27 QDB5:QDB27 QDR5:QDR27 QEH5:QEH27 QEX5:QEX27 QFN5:QFN27 QGD5:QGD27 QGT5:QGT27 QHJ5:QHJ27 QHZ5:QHZ27 QIP5:QIP27 QJF5:QJF27 QJV5:QJV27 QKL5:QKL27 QLB5:QLB27 QLR5:QLR27 QMH5:QMH27 QMX5:QMX27 QNN5:QNN27 QOD5:QOD27 QOT5:QOT27 QPJ5:QPJ27 QPZ5:QPZ27 QQP5:QQP27 QRF5:QRF27 QRV5:QRV27 QSL5:QSL27 QTB5:QTB27 QTR5:QTR27 QUH5:QUH27 QUX5:QUX27 QVN5:QVN27 QWD5:QWD27 QWT5:QWT27 QXJ5:QXJ27 QXZ5:QXZ27 QYP5:QYP27 QZF5:QZF27 QZV5:QZV27 RAL5:RAL27 RBB5:RBB27 RBR5:RBR27 RCH5:RCH27 RCX5:RCX27 RDN5:RDN27 RED5:RED27 RET5:RET27 RFJ5:RFJ27 RFZ5:RFZ27 RGP5:RGP27 RHF5:RHF27 RHV5:RHV27 RIL5:RIL27 RJB5:RJB27 RJR5:RJR27 RKH5:RKH27 RKX5:RKX27 RLN5:RLN27 RMD5:RMD27 RMT5:RMT27 RNJ5:RNJ27 RNZ5:RNZ27 ROP5:ROP27 RPF5:RPF27 RPV5:RPV27 RQL5:RQL27 RRB5:RRB27 RRR5:RRR27 RSH5:RSH27 RSX5:RSX27 RTN5:RTN27 RUD5:RUD27 RUT5:RUT27 RVJ5:RVJ27 RVZ5:RVZ27 RWP5:RWP27 RXF5:RXF27 RXV5:RXV27 RYL5:RYL27 RZB5:RZB27 RZR5:RZR27 SAH5:SAH27 SAX5:SAX27 SBN5:SBN27 SCD5:SCD27 SCT5:SCT27 SDJ5:SDJ27 SDZ5:SDZ27 SEP5:SEP27 SFF5:SFF27 SFV5:SFV27 SGL5:SGL27 SHB5:SHB27 SHR5:SHR27 SIH5:SIH27 SIX5:SIX27 SJN5:SJN27 SKD5:SKD27 SKT5:SKT27 SLJ5:SLJ27 SLZ5:SLZ27 SMP5:SMP27 SNF5:SNF27 SNV5:SNV27 SOL5:SOL27 SPB5:SPB27 SPR5:SPR27 SQH5:SQH27 SQX5:SQX27 SRN5:SRN27 SSD5:SSD27 SST5:SST27 STJ5:STJ27 STZ5:STZ27 SUP5:SUP27 SVF5:SVF27 SVV5:SVV27 SWL5:SWL27 SXB5:SXB27 SXR5:SXR27 SYH5:SYH27 SYX5:SYX27 SZN5:SZN27 TAD5:TAD27 TAT5:TAT27 TBJ5:TBJ27 TBZ5:TBZ27 TCP5:TCP27 TDF5:TDF27 TDV5:TDV27 TEL5:TEL27 TFB5:TFB27 TFR5:TFR27 TGH5:TGH27 TGX5:TGX27 THN5:THN27 TID5:TID27 TIT5:TIT27 TJJ5:TJJ27 TJZ5:TJZ27 TKP5:TKP27 TLF5:TLF27 TLV5:TLV27 TML5:TML27 TNB5:TNB27 TNR5:TNR27 TOH5:TOH27 TOX5:TOX27 TPN5:TPN27 TQD5:TQD27 TQT5:TQT27 TRJ5:TRJ27 TRZ5:TRZ27 TSP5:TSP27 TTF5:TTF27 TTV5:TTV27 TUL5:TUL27 TVB5:TVB27 TVR5:TVR27 TWH5:TWH27 TWX5:TWX27 TXN5:TXN27 TYD5:TYD27 TYT5:TYT27 TZJ5:TZJ27 TZZ5:TZZ27 UAP5:UAP27 UBF5:UBF27 UBV5:UBV27 UCL5:UCL27 UDB5:UDB27 UDR5:UDR27 UEH5:UEH27 UEX5:UEX27 UFN5:UFN27 UGD5:UGD27 UGT5:UGT27 UHJ5:UHJ27 UHZ5:UHZ27 UIP5:UIP27 UJF5:UJF27 UJV5:UJV27 UKL5:UKL27 ULB5:ULB27 ULR5:ULR27 UMH5:UMH27 UMX5:UMX27 UNN5:UNN27 UOD5:UOD27 UOT5:UOT27 UPJ5:UPJ27 UPZ5:UPZ27 UQP5:UQP27 URF5:URF27 URV5:URV27 USL5:USL27 UTB5:UTB27 UTR5:UTR27 UUH5:UUH27 UUX5:UUX27 UVN5:UVN27 UWD5:UWD27 UWT5:UWT27 UXJ5:UXJ27 UXZ5:UXZ27 UYP5:UYP27 UZF5:UZF27 UZV5:UZV27 VAL5:VAL27 VBB5:VBB27 VBR5:VBR27 VCH5:VCH27 VCX5:VCX27 VDN5:VDN27 VED5:VED27 VET5:VET27 VFJ5:VFJ27 VFZ5:VFZ27 VGP5:VGP27 VHF5:VHF27 VHV5:VHV27 VIL5:VIL27 VJB5:VJB27 VJR5:VJR27 VKH5:VKH27 VKX5:VKX27 VLN5:VLN27 VMD5:VMD27 VMT5:VMT27 VNJ5:VNJ27 VNZ5:VNZ27 VOP5:VOP27 VPF5:VPF27 VPV5:VPV27 VQL5:VQL27 VRB5:VRB27 VRR5:VRR27 VSH5:VSH27 VSX5:VSX27 VTN5:VTN27 VUD5:VUD27 VUT5:VUT27 VVJ5:VVJ27 VVZ5:VVZ27 VWP5:VWP27 VXF5:VXF27 VXV5:VXV27 VYL5:VYL27 VZB5:VZB27 VZR5:VZR27 WAH5:WAH27 WAX5:WAX27 WBN5:WBN27 WCD5:WCD27 WCT5:WCT27 WDJ5:WDJ27 WDZ5:WDZ27 WEP5:WEP27 WFF5:WFF27 WFV5:WFV27 WGL5:WGL27 WHB5:WHB27 WHR5:WHR27 WIH5:WIH27 WIX5:WIX27 WJN5:WJN27 WKD5:WKD27 WKT5:WKT27 WLJ5:WLJ27 WLZ5:WLZ27 WMP5:WMP27 WNF5:WNF27 WNV5:WNV27 WOL5:WOL27 WPB5:WPB27 WPR5:WPR27 WQH5:WQH27 WQX5:WQX27 WRN5:WRN27 WSD5:WSD27 WST5:WST27 WTJ5:WTJ27 WTZ5:WTZ27 WUP5:WUP27 WVF5:WVF27 WVV5:WVV27 WWL5:WWL27 WXB5:WXB27 WXR5:WXR27 WYH5:WYH27 WYX5:WYX27 WZN5:WZN27 XAD5:XAD27 XAT5:XAT27 XBJ5:XBJ27 XBZ5:XBZ27 XCP5:XCP27 XDF5:XDF27 XDV5:XDV27 XEL5:XEL27 AD236:AD240 AT236:AT240 BJ236:BJ240 BZ236:BZ240 CP236:CP240 DF236:DF240 DV236:DV240 EL236:EL240 FB236:FB240 FR236:FR240 GH236:GH240 GX236:GX240 HN236:HN240 ID236:ID240 IT236:IT240 JJ236:JJ240 JZ236:JZ240 KP236:KP240 LF236:LF240 LV236:LV240 ML236:ML240 NB236:NB240 NR236:NR240 OH236:OH240 OX236:OX240 PN236:PN240 QD236:QD240 QT236:QT240 RJ236:RJ240 RZ236:RZ240 SP236:SP240 TF236:TF240 TV236:TV240 UL236:UL240 VB236:VB240 VR236:VR240 WH236:WH240 WX236:WX240 XN236:XN240 YD236:YD240 YT236:YT240 ZJ236:ZJ240 ZZ236:ZZ240 AAP236:AAP240 ABF236:ABF240 ABV236:ABV240 ACL236:ACL240 ADB236:ADB240 ADR236:ADR240 AEH236:AEH240 AEX236:AEX240 AFN236:AFN240 AGD236:AGD240 AGT236:AGT240 AHJ236:AHJ240 AHZ236:AHZ240 AIP236:AIP240 AJF236:AJF240 AJV236:AJV240 AKL236:AKL240 ALB236:ALB240 ALR236:ALR240 AMH236:AMH240 AMX236:AMX240 ANN236:ANN240 AOD236:AOD240 AOT236:AOT240 APJ236:APJ240 APZ236:APZ240 AQP236:AQP240 ARF236:ARF240 ARV236:ARV240 ASL236:ASL240 ATB236:ATB240 ATR236:ATR240 AUH236:AUH240 AUX236:AUX240 AVN236:AVN240 AWD236:AWD240 AWT236:AWT240 AXJ236:AXJ240 AXZ236:AXZ240 AYP236:AYP240 AZF236:AZF240 AZV236:AZV240 BAL236:BAL240 BBB236:BBB240 BBR236:BBR240 BCH236:BCH240 BCX236:BCX240 BDN236:BDN240 BED236:BED240 BET236:BET240 BFJ236:BFJ240 BFZ236:BFZ240 BGP236:BGP240 BHF236:BHF240 BHV236:BHV240 BIL236:BIL240 BJB236:BJB240 BJR236:BJR240 BKH236:BKH240 BKX236:BKX240 BLN236:BLN240 BMD236:BMD240 BMT236:BMT240 BNJ236:BNJ240 BNZ236:BNZ240 BOP236:BOP240 BPF236:BPF240 BPV236:BPV240 BQL236:BQL240 BRB236:BRB240 BRR236:BRR240 BSH236:BSH240 BSX236:BSX240 BTN236:BTN240 BUD236:BUD240 BUT236:BUT240 BVJ236:BVJ240 BVZ236:BVZ240 BWP236:BWP240 BXF236:BXF240 BXV236:BXV240 BYL236:BYL240 BZB236:BZB240 BZR236:BZR240 CAH236:CAH240 CAX236:CAX240 CBN236:CBN240 CCD236:CCD240 CCT236:CCT240 CDJ236:CDJ240 CDZ236:CDZ240 CEP236:CEP240 CFF236:CFF240 CFV236:CFV240 CGL236:CGL240 CHB236:CHB240 CHR236:CHR240 CIH236:CIH240 CIX236:CIX240 CJN236:CJN240 CKD236:CKD240 CKT236:CKT240 CLJ236:CLJ240 CLZ236:CLZ240 CMP236:CMP240 CNF236:CNF240 CNV236:CNV240 COL236:COL240 CPB236:CPB240 CPR236:CPR240 CQH236:CQH240 CQX236:CQX240 CRN236:CRN240 CSD236:CSD240 CST236:CST240 CTJ236:CTJ240 CTZ236:CTZ240 CUP236:CUP240 CVF236:CVF240 CVV236:CVV240 CWL236:CWL240 CXB236:CXB240 CXR236:CXR240 CYH236:CYH240 CYX236:CYX240 CZN236:CZN240 DAD236:DAD240 DAT236:DAT240 DBJ236:DBJ240 DBZ236:DBZ240 DCP236:DCP240 DDF236:DDF240 DDV236:DDV240 DEL236:DEL240 DFB236:DFB240 DFR236:DFR240 DGH236:DGH240 DGX236:DGX240 DHN236:DHN240 DID236:DID240 DIT236:DIT240 DJJ236:DJJ240 DJZ236:DJZ240 DKP236:DKP240 DLF236:DLF240 DLV236:DLV240 DML236:DML240 DNB236:DNB240 DNR236:DNR240 DOH236:DOH240 DOX236:DOX240 DPN236:DPN240 DQD236:DQD240 DQT236:DQT240 DRJ236:DRJ240 DRZ236:DRZ240 DSP236:DSP240 DTF236:DTF240 DTV236:DTV240 DUL236:DUL240 DVB236:DVB240 DVR236:DVR240 DWH236:DWH240 DWX236:DWX240 DXN236:DXN240 DYD236:DYD240 DYT236:DYT240 DZJ236:DZJ240 DZZ236:DZZ240 EAP236:EAP240 EBF236:EBF240 EBV236:EBV240 ECL236:ECL240 EDB236:EDB240 EDR236:EDR240 EEH236:EEH240 EEX236:EEX240 EFN236:EFN240 EGD236:EGD240 EGT236:EGT240 EHJ236:EHJ240 EHZ236:EHZ240 EIP236:EIP240 EJF236:EJF240 EJV236:EJV240 EKL236:EKL240 ELB236:ELB240 ELR236:ELR240 EMH236:EMH240 EMX236:EMX240 ENN236:ENN240 EOD236:EOD240 EOT236:EOT240 EPJ236:EPJ240 EPZ236:EPZ240 EQP236:EQP240 ERF236:ERF240 ERV236:ERV240 ESL236:ESL240 ETB236:ETB240 ETR236:ETR240 EUH236:EUH240 EUX236:EUX240 EVN236:EVN240 EWD236:EWD240 EWT236:EWT240 EXJ236:EXJ240 EXZ236:EXZ240 EYP236:EYP240 EZF236:EZF240 EZV236:EZV240 FAL236:FAL240 FBB236:FBB240 FBR236:FBR240 FCH236:FCH240 FCX236:FCX240 FDN236:FDN240 FED236:FED240 FET236:FET240 FFJ236:FFJ240 FFZ236:FFZ240 FGP236:FGP240 FHF236:FHF240 FHV236:FHV240 FIL236:FIL240 FJB236:FJB240 FJR236:FJR240 FKH236:FKH240 FKX236:FKX240 FLN236:FLN240 FMD236:FMD240 FMT236:FMT240 FNJ236:FNJ240 FNZ236:FNZ240 FOP236:FOP240 FPF236:FPF240 FPV236:FPV240 FQL236:FQL240 FRB236:FRB240 FRR236:FRR240 FSH236:FSH240 FSX236:FSX240 FTN236:FTN240 FUD236:FUD240 FUT236:FUT240 FVJ236:FVJ240 FVZ236:FVZ240 FWP236:FWP240 FXF236:FXF240 FXV236:FXV240 FYL236:FYL240 FZB236:FZB240 FZR236:FZR240 GAH236:GAH240 GAX236:GAX240 GBN236:GBN240 GCD236:GCD240 GCT236:GCT240 GDJ236:GDJ240 GDZ236:GDZ240 GEP236:GEP240 GFF236:GFF240 GFV236:GFV240 GGL236:GGL240 GHB236:GHB240 GHR236:GHR240 GIH236:GIH240 GIX236:GIX240 GJN236:GJN240 GKD236:GKD240 GKT236:GKT240 GLJ236:GLJ240 GLZ236:GLZ240 GMP236:GMP240 GNF236:GNF240 GNV236:GNV240 GOL236:GOL240 GPB236:GPB240 GPR236:GPR240 GQH236:GQH240 GQX236:GQX240 GRN236:GRN240 GSD236:GSD240 GST236:GST240 GTJ236:GTJ240 GTZ236:GTZ240 GUP236:GUP240 GVF236:GVF240 GVV236:GVV240 GWL236:GWL240 GXB236:GXB240 GXR236:GXR240 GYH236:GYH240 GYX236:GYX240 GZN236:GZN240 HAD236:HAD240 HAT236:HAT240 HBJ236:HBJ240 HBZ236:HBZ240 HCP236:HCP240 HDF236:HDF240 HDV236:HDV240 HEL236:HEL240 HFB236:HFB240 HFR236:HFR240 HGH236:HGH240 HGX236:HGX240 HHN236:HHN240 HID236:HID240 HIT236:HIT240 HJJ236:HJJ240 HJZ236:HJZ240 HKP236:HKP240 HLF236:HLF240 HLV236:HLV240 HML236:HML240 HNB236:HNB240 HNR236:HNR240 HOH236:HOH240 HOX236:HOX240 HPN236:HPN240 HQD236:HQD240 HQT236:HQT240 HRJ236:HRJ240 HRZ236:HRZ240 HSP236:HSP240 HTF236:HTF240 HTV236:HTV240 HUL236:HUL240 HVB236:HVB240 HVR236:HVR240 HWH236:HWH240 HWX236:HWX240 HXN236:HXN240 HYD236:HYD240 HYT236:HYT240 HZJ236:HZJ240 HZZ236:HZZ240 IAP236:IAP240 IBF236:IBF240 IBV236:IBV240 ICL236:ICL240 IDB236:IDB240 IDR236:IDR240 IEH236:IEH240 IEX236:IEX240 IFN236:IFN240 IGD236:IGD240 IGT236:IGT240 IHJ236:IHJ240 IHZ236:IHZ240 IIP236:IIP240 IJF236:IJF240 IJV236:IJV240 IKL236:IKL240 ILB236:ILB240 ILR236:ILR240 IMH236:IMH240 IMX236:IMX240 INN236:INN240 IOD236:IOD240 IOT236:IOT240 IPJ236:IPJ240 IPZ236:IPZ240 IQP236:IQP240 IRF236:IRF240 IRV236:IRV240 ISL236:ISL240 ITB236:ITB240 ITR236:ITR240 IUH236:IUH240 IUX236:IUX240 IVN236:IVN240 IWD236:IWD240 IWT236:IWT240 IXJ236:IXJ240 IXZ236:IXZ240 IYP236:IYP240 IZF236:IZF240 IZV236:IZV240 JAL236:JAL240 JBB236:JBB240 JBR236:JBR240 JCH236:JCH240 JCX236:JCX240 JDN236:JDN240 JED236:JED240 JET236:JET240 JFJ236:JFJ240 JFZ236:JFZ240 JGP236:JGP240 JHF236:JHF240 JHV236:JHV240 JIL236:JIL240 JJB236:JJB240 JJR236:JJR240 JKH236:JKH240 JKX236:JKX240 JLN236:JLN240 JMD236:JMD240 JMT236:JMT240 JNJ236:JNJ240 JNZ236:JNZ240 JOP236:JOP240 JPF236:JPF240 JPV236:JPV240 JQL236:JQL240 JRB236:JRB240 JRR236:JRR240 JSH236:JSH240 JSX236:JSX240 JTN236:JTN240 JUD236:JUD240 JUT236:JUT240 JVJ236:JVJ240 JVZ236:JVZ240 JWP236:JWP240 JXF236:JXF240 JXV236:JXV240 JYL236:JYL240 JZB236:JZB240 JZR236:JZR240 KAH236:KAH240 KAX236:KAX240 KBN236:KBN240 KCD236:KCD240 KCT236:KCT240 KDJ236:KDJ240 KDZ236:KDZ240 KEP236:KEP240 KFF236:KFF240 KFV236:KFV240 KGL236:KGL240 KHB236:KHB240 KHR236:KHR240 KIH236:KIH240 KIX236:KIX240 KJN236:KJN240 KKD236:KKD240 KKT236:KKT240 KLJ236:KLJ240 KLZ236:KLZ240 KMP236:KMP240 KNF236:KNF240 KNV236:KNV240 KOL236:KOL240 KPB236:KPB240 KPR236:KPR240 KQH236:KQH240 KQX236:KQX240 KRN236:KRN240 KSD236:KSD240 KST236:KST240 KTJ236:KTJ240 KTZ236:KTZ240 KUP236:KUP240 KVF236:KVF240 KVV236:KVV240 KWL236:KWL240 KXB236:KXB240 KXR236:KXR240 KYH236:KYH240 KYX236:KYX240 KZN236:KZN240 LAD236:LAD240 LAT236:LAT240 LBJ236:LBJ240 LBZ236:LBZ240 LCP236:LCP240 LDF236:LDF240 LDV236:LDV240 LEL236:LEL240 LFB236:LFB240 LFR236:LFR240 LGH236:LGH240 LGX236:LGX240 LHN236:LHN240 LID236:LID240 LIT236:LIT240 LJJ236:LJJ240 LJZ236:LJZ240 LKP236:LKP240 LLF236:LLF240 LLV236:LLV240 LML236:LML240 LNB236:LNB240 LNR236:LNR240 LOH236:LOH240 LOX236:LOX240 LPN236:LPN240 LQD236:LQD240 LQT236:LQT240 LRJ236:LRJ240 LRZ236:LRZ240 LSP236:LSP240 LTF236:LTF240 LTV236:LTV240 LUL236:LUL240 LVB236:LVB240 LVR236:LVR240 LWH236:LWH240 LWX236:LWX240 LXN236:LXN240 LYD236:LYD240 LYT236:LYT240 LZJ236:LZJ240 LZZ236:LZZ240 MAP236:MAP240 MBF236:MBF240 MBV236:MBV240 MCL236:MCL240 MDB236:MDB240 MDR236:MDR240 MEH236:MEH240 MEX236:MEX240 MFN236:MFN240 MGD236:MGD240 MGT236:MGT240 MHJ236:MHJ240 MHZ236:MHZ240 MIP236:MIP240 MJF236:MJF240 MJV236:MJV240 MKL236:MKL240 MLB236:MLB240 MLR236:MLR240 MMH236:MMH240 MMX236:MMX240 MNN236:MNN240 MOD236:MOD240 MOT236:MOT240 MPJ236:MPJ240 MPZ236:MPZ240 MQP236:MQP240 MRF236:MRF240 MRV236:MRV240 MSL236:MSL240 MTB236:MTB240 MTR236:MTR240 MUH236:MUH240 MUX236:MUX240 MVN236:MVN240 MWD236:MWD240 MWT236:MWT240 MXJ236:MXJ240 MXZ236:MXZ240 MYP236:MYP240 MZF236:MZF240 MZV236:MZV240 NAL236:NAL240 NBB236:NBB240 NBR236:NBR240 NCH236:NCH240 NCX236:NCX240 NDN236:NDN240 NED236:NED240 NET236:NET240 NFJ236:NFJ240 NFZ236:NFZ240 NGP236:NGP240 NHF236:NHF240 NHV236:NHV240 NIL236:NIL240 NJB236:NJB240 NJR236:NJR240 NKH236:NKH240 NKX236:NKX240 NLN236:NLN240 NMD236:NMD240 NMT236:NMT240 NNJ236:NNJ240 NNZ236:NNZ240 NOP236:NOP240 NPF236:NPF240 NPV236:NPV240 NQL236:NQL240 NRB236:NRB240 NRR236:NRR240 NSH236:NSH240 NSX236:NSX240 NTN236:NTN240 NUD236:NUD240 NUT236:NUT240 NVJ236:NVJ240 NVZ236:NVZ240 NWP236:NWP240 NXF236:NXF240 NXV236:NXV240 NYL236:NYL240 NZB236:NZB240 NZR236:NZR240 OAH236:OAH240 OAX236:OAX240 OBN236:OBN240 OCD236:OCD240 OCT236:OCT240 ODJ236:ODJ240 ODZ236:ODZ240 OEP236:OEP240 OFF236:OFF240 OFV236:OFV240 OGL236:OGL240 OHB236:OHB240 OHR236:OHR240 OIH236:OIH240 OIX236:OIX240 OJN236:OJN240 OKD236:OKD240 OKT236:OKT240 OLJ236:OLJ240 OLZ236:OLZ240 OMP236:OMP240 ONF236:ONF240 ONV236:ONV240 OOL236:OOL240 OPB236:OPB240 OPR236:OPR240 OQH236:OQH240 OQX236:OQX240 ORN236:ORN240 OSD236:OSD240 OST236:OST240 OTJ236:OTJ240 OTZ236:OTZ240 OUP236:OUP240 OVF236:OVF240 OVV236:OVV240 OWL236:OWL240 OXB236:OXB240 OXR236:OXR240 OYH236:OYH240 OYX236:OYX240 OZN236:OZN240 PAD236:PAD240 PAT236:PAT240 PBJ236:PBJ240 PBZ236:PBZ240 PCP236:PCP240 PDF236:PDF240 PDV236:PDV240 PEL236:PEL240 PFB236:PFB240 PFR236:PFR240 PGH236:PGH240 PGX236:PGX240 PHN236:PHN240 PID236:PID240 PIT236:PIT240 PJJ236:PJJ240 PJZ236:PJZ240 PKP236:PKP240 PLF236:PLF240 PLV236:PLV240 PML236:PML240 PNB236:PNB240 PNR236:PNR240 POH236:POH240 POX236:POX240 PPN236:PPN240 PQD236:PQD240 PQT236:PQT240 PRJ236:PRJ240 PRZ236:PRZ240 PSP236:PSP240 PTF236:PTF240 PTV236:PTV240 PUL236:PUL240 PVB236:PVB240 PVR236:PVR240 PWH236:PWH240 PWX236:PWX240 PXN236:PXN240 PYD236:PYD240 PYT236:PYT240 PZJ236:PZJ240 PZZ236:PZZ240 QAP236:QAP240 QBF236:QBF240 QBV236:QBV240 QCL236:QCL240 QDB236:QDB240 QDR236:QDR240 QEH236:QEH240 QEX236:QEX240 QFN236:QFN240 QGD236:QGD240 QGT236:QGT240 QHJ236:QHJ240 QHZ236:QHZ240 QIP236:QIP240 QJF236:QJF240 QJV236:QJV240 QKL236:QKL240 QLB236:QLB240 QLR236:QLR240 QMH236:QMH240 QMX236:QMX240 QNN236:QNN240 QOD236:QOD240 QOT236:QOT240 QPJ236:QPJ240 QPZ236:QPZ240 QQP236:QQP240 QRF236:QRF240 QRV236:QRV240 QSL236:QSL240 QTB236:QTB240 QTR236:QTR240 QUH236:QUH240 QUX236:QUX240 QVN236:QVN240 QWD236:QWD240 QWT236:QWT240 QXJ236:QXJ240 QXZ236:QXZ240 QYP236:QYP240 QZF236:QZF240 QZV236:QZV240 RAL236:RAL240 RBB236:RBB240 RBR236:RBR240 RCH236:RCH240 RCX236:RCX240 RDN236:RDN240 RED236:RED240 RET236:RET240 RFJ236:RFJ240 RFZ236:RFZ240 RGP236:RGP240 RHF236:RHF240 RHV236:RHV240 RIL236:RIL240 RJB236:RJB240 RJR236:RJR240 RKH236:RKH240 RKX236:RKX240 RLN236:RLN240 RMD236:RMD240 RMT236:RMT240 RNJ236:RNJ240 RNZ236:RNZ240 ROP236:ROP240 RPF236:RPF240 RPV236:RPV240 RQL236:RQL240 RRB236:RRB240 RRR236:RRR240 RSH236:RSH240 RSX236:RSX240 RTN236:RTN240 RUD236:RUD240 RUT236:RUT240 RVJ236:RVJ240 RVZ236:RVZ240 RWP236:RWP240 RXF236:RXF240 RXV236:RXV240 RYL236:RYL240 RZB236:RZB240 RZR236:RZR240 SAH236:SAH240 SAX236:SAX240 SBN236:SBN240 SCD236:SCD240 SCT236:SCT240 SDJ236:SDJ240 SDZ236:SDZ240 SEP236:SEP240 SFF236:SFF240 SFV236:SFV240 SGL236:SGL240 SHB236:SHB240 SHR236:SHR240 SIH236:SIH240 SIX236:SIX240 SJN236:SJN240 SKD236:SKD240 SKT236:SKT240 SLJ236:SLJ240 SLZ236:SLZ240 SMP236:SMP240 SNF236:SNF240 SNV236:SNV240 SOL236:SOL240 SPB236:SPB240 SPR236:SPR240 SQH236:SQH240 SQX236:SQX240 SRN236:SRN240 SSD236:SSD240 SST236:SST240 STJ236:STJ240 STZ236:STZ240 SUP236:SUP240 SVF236:SVF240 SVV236:SVV240 SWL236:SWL240 SXB236:SXB240 SXR236:SXR240 SYH236:SYH240 SYX236:SYX240 SZN236:SZN240 TAD236:TAD240 TAT236:TAT240 TBJ236:TBJ240 TBZ236:TBZ240 TCP236:TCP240 TDF236:TDF240 TDV236:TDV240 TEL236:TEL240 TFB236:TFB240 TFR236:TFR240 TGH236:TGH240 TGX236:TGX240 THN236:THN240 TID236:TID240 TIT236:TIT240 TJJ236:TJJ240 TJZ236:TJZ240 TKP236:TKP240 TLF236:TLF240 TLV236:TLV240 TML236:TML240 TNB236:TNB240 TNR236:TNR240 TOH236:TOH240 TOX236:TOX240 TPN236:TPN240 TQD236:TQD240 TQT236:TQT240 TRJ236:TRJ240 TRZ236:TRZ240 TSP236:TSP240 TTF236:TTF240 TTV236:TTV240 TUL236:TUL240 TVB236:TVB240 TVR236:TVR240 TWH236:TWH240 TWX236:TWX240 TXN236:TXN240 TYD236:TYD240 TYT236:TYT240 TZJ236:TZJ240 TZZ236:TZZ240 UAP236:UAP240 UBF236:UBF240 UBV236:UBV240 UCL236:UCL240 UDB236:UDB240 UDR236:UDR240 UEH236:UEH240 UEX236:UEX240 UFN236:UFN240 UGD236:UGD240 UGT236:UGT240 UHJ236:UHJ240 UHZ236:UHZ240 UIP236:UIP240 UJF236:UJF240 UJV236:UJV240 UKL236:UKL240 ULB236:ULB240 ULR236:ULR240 UMH236:UMH240 UMX236:UMX240 UNN236:UNN240 UOD236:UOD240 UOT236:UOT240 UPJ236:UPJ240 UPZ236:UPZ240 UQP236:UQP240 URF236:URF240 URV236:URV240 USL236:USL240 UTB236:UTB240 UTR236:UTR240 UUH236:UUH240 UUX236:UUX240 UVN236:UVN240 UWD236:UWD240 UWT236:UWT240 UXJ236:UXJ240 UXZ236:UXZ240 UYP236:UYP240 UZF236:UZF240 UZV236:UZV240 VAL236:VAL240 VBB236:VBB240 VBR236:VBR240 VCH236:VCH240 VCX236:VCX240 VDN236:VDN240 VED236:VED240 VET236:VET240 VFJ236:VFJ240 VFZ236:VFZ240 VGP236:VGP240 VHF236:VHF240 VHV236:VHV240 VIL236:VIL240 VJB236:VJB240 VJR236:VJR240 VKH236:VKH240 VKX236:VKX240 VLN236:VLN240 VMD236:VMD240 VMT236:VMT240 VNJ236:VNJ240 VNZ236:VNZ240 VOP236:VOP240 VPF236:VPF240 VPV236:VPV240 VQL236:VQL240 VRB236:VRB240 VRR236:VRR240 VSH236:VSH240 VSX236:VSX240 VTN236:VTN240 VUD236:VUD240 VUT236:VUT240 VVJ236:VVJ240 VVZ236:VVZ240 VWP236:VWP240 VXF236:VXF240 VXV236:VXV240 VYL236:VYL240 VZB236:VZB240 VZR236:VZR240 WAH236:WAH240 WAX236:WAX240 WBN236:WBN240 WCD236:WCD240 WCT236:WCT240 WDJ236:WDJ240 WDZ236:WDZ240 WEP236:WEP240 WFF236:WFF240 WFV236:WFV240 WGL236:WGL240 WHB236:WHB240 WHR236:WHR240 WIH236:WIH240 WIX236:WIX240 WJN236:WJN240 WKD236:WKD240 WKT236:WKT240 WLJ236:WLJ240 WLZ236:WLZ240 WMP236:WMP240 WNF236:WNF240 WNV236:WNV240 WOL236:WOL240 WPB236:WPB240 WPR236:WPR240 WQH236:WQH240 WQX236:WQX240 WRN236:WRN240 WSD236:WSD240 WST236:WST240 WTJ236:WTJ240 WTZ236:WTZ240 WUP236:WUP240 WVF236:WVF240 WVV236:WVV240 WWL236:WWL240 WXB236:WXB240 WXR236:WXR240 WYH236:WYH240 WYX236:WYX240 WZN236:WZN240 XAD236:XAD240 XAT236:XAT240 XBJ236:XBJ240 XBZ236:XBZ240 XCP236:XCP240 XDF236:XDF240 XDV236:XDV240 XEL236:XEL240">
    <cfRule type="cellIs" dxfId="0" priority="516" operator="greaterThan">
      <formula>25000</formula>
    </cfRule>
  </conditionalFormatting>
  <dataValidations count="7">
    <dataValidation showInputMessage="1" showErrorMessage="1" prompt="Se va completa cu data finalizarii contractului, daca este cazul; altfel, se trece data identica cu data facturii." sqref="N743" xr:uid="{56CF8952-589D-42E3-B03A-F18B05B678EF}"/>
    <dataValidation allowBlank="1" showInputMessage="1" showErrorMessage="1" prompt="Se va completa cu data finalizarii contractului, daca este cazul; altfel, se trece data identica cu data facturii." sqref="N744:N745" xr:uid="{B5B05220-57D1-4D9C-85C9-E1DE2F8A2AFE}"/>
    <dataValidation type="date" allowBlank="1" showInputMessage="1" showErrorMessage="1" prompt="Se va completa numai dupa emitere OI, daca este cazul; altfel, se va trece data identica cu data contractului/data facturii." sqref="M743:M746" xr:uid="{DD36AA55-F296-467A-BF08-8E13E2D6E6EF}">
      <formula1>36526</formula1>
      <formula2>47483</formula2>
    </dataValidation>
    <dataValidation type="decimal" operator="greaterThan" allowBlank="1" showInputMessage="1" showErrorMessage="1" sqref="R743 R834:R850" xr:uid="{2D909EEB-AD97-455B-AE57-9F68A5DEAF6B}">
      <formula1>0</formula1>
    </dataValidation>
    <dataValidation type="decimal" operator="greaterThan" allowBlank="1" showInputMessage="1" showErrorMessage="1" sqref="I743:I760 P760 P758 P746 R744:R760 P748:P756 P838:P841 P843:P847 I834:K850" xr:uid="{C6C4F8EC-6BC0-45D0-8AA6-790FEAFDB5C0}">
      <formula1>-1</formula1>
    </dataValidation>
    <dataValidation type="list" allowBlank="1" showInputMessage="1" showErrorMessage="1" sqref="E876:E877 E774:E778 E701 E743:E745 E833:E855" xr:uid="{8749D230-134E-43C5-BF6B-CECB02106C3A}">
      <formula1>"Licitatie,Cerere de oferta,Negociere cu publicare,Negociere fara publicare,Achizitie directa,Procedura simplificata,Negociere competitiva,Dialogul competitiv,Parteneriar pentru inovare,Concurs de solutii, "</formula1>
    </dataValidation>
    <dataValidation allowBlank="1" showInputMessage="1" showErrorMessage="1" prompt="Nu se completeaza cu NA!" sqref="G876:G877 G726:G728 G774:G775 G701 G743:G746 G833:G852" xr:uid="{17E8ADE9-6FA2-4EFC-BD70-AE00D6E5230B}"/>
  </dataValidations>
  <pageMargins left="0.7" right="0.7" top="0.75" bottom="0.75" header="0.3" footer="0.3"/>
  <pageSetup scale="10" fitToHeight="0" orientation="portrait" verticalDpi="0" r:id="rId1"/>
  <ignoredErrors>
    <ignoredError sqref="P369:P371 P448:P451 P432 P388 P390 P379 P322:P356 P477"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TRIM I_2026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Cristian KITU</dc:creator>
  <cp:lastModifiedBy>Sorina DUMITRU</cp:lastModifiedBy>
  <cp:lastPrinted>2023-08-30T09:33:43Z</cp:lastPrinted>
  <dcterms:created xsi:type="dcterms:W3CDTF">2015-06-05T18:17:20Z</dcterms:created>
  <dcterms:modified xsi:type="dcterms:W3CDTF">2026-04-29T06:43:26Z</dcterms:modified>
</cp:coreProperties>
</file>