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sorinad\Desktop\de trimis vineri\"/>
    </mc:Choice>
  </mc:AlternateContent>
  <xr:revisionPtr revIDLastSave="0" documentId="13_ncr:1_{0BDE24A9-6D40-4EF1-87E3-7119402732BE}" xr6:coauthVersionLast="47" xr6:coauthVersionMax="47" xr10:uidLastSave="{00000000-0000-0000-0000-000000000000}"/>
  <bookViews>
    <workbookView xWindow="-120" yWindow="-120" windowWidth="29040" windowHeight="15840" activeTab="1" xr2:uid="{00000000-000D-0000-FFFF-FFFF00000000}"/>
  </bookViews>
  <sheets>
    <sheet name="TRIM I 2026" sheetId="4" r:id="rId1"/>
    <sheet name="TRIM I+II 2026" sheetId="5" r:id="rId2"/>
  </sheets>
  <definedNames>
    <definedName name="_xlnm._FilterDatabase" localSheetId="0" hidden="1">'TRIM I 2026'!$A$699:$W$945</definedName>
    <definedName name="_xlnm._FilterDatabase" localSheetId="1" hidden="1">'TRIM I+II 2026'!$A$1:$Q$906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61" i="5" l="1"/>
  <c r="I1161" i="5"/>
  <c r="R1123" i="5"/>
  <c r="R1111" i="5"/>
  <c r="R1038" i="5"/>
  <c r="I1038" i="5"/>
  <c r="I1034" i="5"/>
  <c r="R1005" i="5"/>
  <c r="R1002" i="5"/>
  <c r="R994" i="5"/>
  <c r="R992" i="5"/>
  <c r="R909" i="5"/>
  <c r="N902" i="5"/>
  <c r="P900" i="5" s="1"/>
  <c r="N894" i="5"/>
  <c r="P888" i="5" s="1"/>
  <c r="P886" i="5"/>
  <c r="P880" i="5"/>
  <c r="P872" i="5"/>
  <c r="N871" i="5"/>
  <c r="N870" i="5"/>
  <c r="P869" i="5"/>
  <c r="N869" i="5"/>
  <c r="P866" i="5"/>
  <c r="P863" i="5"/>
  <c r="P856" i="5"/>
  <c r="P853" i="5"/>
  <c r="P835" i="5"/>
  <c r="P829" i="5"/>
  <c r="P823" i="5"/>
  <c r="P811" i="5"/>
  <c r="P810" i="5"/>
  <c r="P809" i="5"/>
  <c r="P808" i="5"/>
  <c r="P807" i="5"/>
  <c r="P806" i="5"/>
  <c r="P805" i="5"/>
  <c r="P804" i="5"/>
  <c r="P803" i="5"/>
  <c r="P802" i="5"/>
  <c r="P801" i="5"/>
  <c r="P800" i="5"/>
  <c r="P799" i="5"/>
  <c r="P798" i="5"/>
  <c r="P797" i="5"/>
  <c r="P796" i="5"/>
  <c r="P795" i="5"/>
  <c r="P794" i="5"/>
  <c r="P793" i="5"/>
  <c r="P792" i="5"/>
  <c r="P791" i="5"/>
  <c r="P790" i="5"/>
  <c r="P789" i="5"/>
  <c r="P788" i="5"/>
  <c r="P787" i="5"/>
  <c r="P786" i="5"/>
  <c r="P785" i="5"/>
  <c r="P784" i="5"/>
  <c r="P783" i="5"/>
  <c r="P782" i="5"/>
  <c r="P781" i="5"/>
  <c r="P780" i="5"/>
  <c r="P779" i="5"/>
  <c r="P778" i="5"/>
  <c r="P777" i="5"/>
  <c r="P776" i="5"/>
  <c r="P775" i="5"/>
  <c r="P774" i="5"/>
  <c r="P772" i="5"/>
  <c r="P771" i="5"/>
  <c r="P770" i="5"/>
  <c r="P768" i="5"/>
  <c r="P767" i="5"/>
  <c r="P765" i="5"/>
  <c r="P764" i="5"/>
  <c r="N762" i="5"/>
  <c r="P761" i="5" s="1"/>
  <c r="P759" i="5"/>
  <c r="P758" i="5"/>
  <c r="P757" i="5"/>
  <c r="P756" i="5"/>
  <c r="P755" i="5"/>
  <c r="P754" i="5"/>
  <c r="P753" i="5"/>
  <c r="P752" i="5"/>
  <c r="P751" i="5"/>
  <c r="P750" i="5"/>
  <c r="P749" i="5"/>
  <c r="P748" i="5"/>
  <c r="P746" i="5"/>
  <c r="P745" i="5"/>
  <c r="P744" i="5"/>
  <c r="P742" i="5"/>
  <c r="P741" i="5"/>
  <c r="P740" i="5"/>
  <c r="P739" i="5"/>
  <c r="P738" i="5"/>
  <c r="P736" i="5"/>
  <c r="P735" i="5"/>
  <c r="P734" i="5"/>
  <c r="P733" i="5"/>
  <c r="P731" i="5"/>
  <c r="P730" i="5"/>
  <c r="P729" i="5"/>
  <c r="P727" i="5"/>
  <c r="P726" i="5"/>
  <c r="P725" i="5"/>
  <c r="P724" i="5"/>
  <c r="P723" i="5"/>
  <c r="P722" i="5"/>
  <c r="P719" i="5"/>
  <c r="P718" i="5"/>
  <c r="P716" i="5"/>
  <c r="P715" i="5"/>
  <c r="N712" i="5"/>
  <c r="P712" i="5" s="1"/>
  <c r="P711" i="5"/>
  <c r="P710" i="5"/>
  <c r="P709" i="5"/>
  <c r="P708" i="5"/>
  <c r="P705" i="5"/>
  <c r="P704" i="5"/>
  <c r="P703" i="5"/>
  <c r="P701" i="5"/>
  <c r="P700" i="5"/>
  <c r="P699" i="5"/>
  <c r="P698" i="5"/>
  <c r="P695" i="5"/>
  <c r="N695" i="5"/>
  <c r="P694" i="5"/>
  <c r="P693" i="5"/>
  <c r="P691" i="5"/>
  <c r="N691" i="5"/>
  <c r="P690" i="5"/>
  <c r="P689" i="5"/>
  <c r="P687" i="5"/>
  <c r="N687" i="5"/>
  <c r="P686" i="5"/>
  <c r="P685" i="5"/>
  <c r="P683" i="5"/>
  <c r="N683" i="5"/>
  <c r="P682" i="5"/>
  <c r="N680" i="5"/>
  <c r="P679" i="5"/>
  <c r="N679" i="5"/>
  <c r="P678" i="5"/>
  <c r="P677" i="5"/>
  <c r="P676" i="5"/>
  <c r="P675" i="5"/>
  <c r="P673" i="5"/>
  <c r="N673" i="5"/>
  <c r="P672" i="5"/>
  <c r="P670" i="5"/>
  <c r="P669" i="5"/>
  <c r="P668" i="5"/>
  <c r="P667" i="5"/>
  <c r="P666" i="5"/>
  <c r="P665" i="5"/>
  <c r="P664" i="5"/>
  <c r="P663" i="5"/>
  <c r="P662" i="5"/>
  <c r="P661" i="5"/>
  <c r="P660" i="5"/>
  <c r="P659" i="5"/>
  <c r="P658" i="5"/>
  <c r="P657" i="5"/>
  <c r="P655" i="5"/>
  <c r="P654" i="5"/>
  <c r="P653" i="5"/>
  <c r="P650" i="5"/>
  <c r="P649" i="5"/>
  <c r="P644" i="5"/>
  <c r="P643" i="5"/>
  <c r="P642" i="5"/>
  <c r="P641" i="5"/>
  <c r="P640" i="5"/>
  <c r="P639" i="5"/>
  <c r="P638" i="5"/>
  <c r="P637" i="5"/>
  <c r="P631" i="5"/>
  <c r="N631" i="5"/>
  <c r="P628" i="5"/>
  <c r="N626" i="5"/>
  <c r="P626" i="5" s="1"/>
  <c r="P624" i="5"/>
  <c r="P623" i="5"/>
  <c r="P621" i="5"/>
  <c r="P620" i="5"/>
  <c r="P619" i="5"/>
  <c r="P618" i="5"/>
  <c r="P617" i="5"/>
  <c r="P616" i="5"/>
  <c r="P615" i="5"/>
  <c r="P614" i="5"/>
  <c r="P613" i="5"/>
  <c r="P612" i="5"/>
  <c r="P611" i="5"/>
  <c r="P609" i="5"/>
  <c r="P608" i="5"/>
  <c r="P607" i="5"/>
  <c r="P606" i="5"/>
  <c r="P605" i="5"/>
  <c r="P604" i="5"/>
  <c r="P603" i="5"/>
  <c r="P602" i="5"/>
  <c r="P601" i="5"/>
  <c r="P600" i="5"/>
  <c r="P599" i="5"/>
  <c r="P598" i="5"/>
  <c r="P596" i="5"/>
  <c r="P595" i="5"/>
  <c r="P592" i="5"/>
  <c r="P589" i="5"/>
  <c r="P588" i="5"/>
  <c r="P587" i="5"/>
  <c r="P585" i="5"/>
  <c r="P584" i="5"/>
  <c r="P583" i="5"/>
  <c r="P578" i="5"/>
  <c r="P577" i="5"/>
  <c r="P575" i="5"/>
  <c r="P574" i="5"/>
  <c r="P573" i="5"/>
  <c r="P570" i="5"/>
  <c r="P568" i="5"/>
  <c r="P555" i="5"/>
  <c r="P553" i="5"/>
  <c r="N548" i="5"/>
  <c r="P546" i="5" s="1"/>
  <c r="P545" i="5"/>
  <c r="P544" i="5"/>
  <c r="P510" i="5"/>
  <c r="P505" i="5"/>
  <c r="P488" i="5"/>
  <c r="P486" i="5"/>
  <c r="P477" i="5"/>
  <c r="P469" i="5"/>
  <c r="P467" i="5"/>
  <c r="P454" i="5"/>
  <c r="P441" i="5"/>
  <c r="P436" i="5"/>
  <c r="P427" i="5"/>
  <c r="P420" i="5"/>
  <c r="P412" i="5"/>
  <c r="P410" i="5"/>
  <c r="P407" i="5"/>
  <c r="N404" i="5"/>
  <c r="N400" i="5"/>
  <c r="P381" i="5" s="1"/>
  <c r="N372" i="5"/>
  <c r="P349" i="5"/>
  <c r="P330" i="5"/>
  <c r="P324" i="5"/>
  <c r="P323" i="5"/>
  <c r="P322" i="5"/>
  <c r="P321" i="5"/>
  <c r="P320" i="5"/>
  <c r="P319" i="5"/>
  <c r="P318" i="5"/>
  <c r="P317" i="5"/>
  <c r="P316" i="5"/>
  <c r="P315" i="5"/>
  <c r="P314" i="5"/>
  <c r="P313" i="5"/>
  <c r="P312" i="5"/>
  <c r="P311" i="5"/>
  <c r="P310" i="5"/>
  <c r="P307" i="5"/>
  <c r="P306" i="5"/>
  <c r="P305" i="5"/>
  <c r="P304" i="5"/>
  <c r="P299" i="5"/>
  <c r="P298" i="5"/>
  <c r="P294" i="5"/>
  <c r="P291" i="5"/>
  <c r="P290" i="5"/>
  <c r="P289" i="5"/>
  <c r="P287" i="5"/>
  <c r="P282" i="5"/>
  <c r="P281" i="5"/>
  <c r="P278" i="5"/>
  <c r="N276" i="5"/>
  <c r="P276" i="5" s="1"/>
  <c r="P275" i="5"/>
  <c r="P274" i="5"/>
  <c r="P273" i="5"/>
  <c r="P272" i="5"/>
  <c r="P271" i="5"/>
  <c r="P270" i="5"/>
  <c r="P269" i="5"/>
  <c r="P266" i="5"/>
  <c r="N266" i="5"/>
  <c r="P265" i="5"/>
  <c r="P263" i="5"/>
  <c r="P250" i="5"/>
  <c r="P249" i="5"/>
  <c r="P245" i="5"/>
  <c r="P244" i="5"/>
  <c r="P232" i="5"/>
  <c r="P220" i="5"/>
  <c r="P208" i="5"/>
  <c r="P204" i="5"/>
  <c r="P192" i="5"/>
  <c r="P180" i="5"/>
  <c r="P168" i="5"/>
  <c r="P156" i="5"/>
  <c r="P144" i="5"/>
  <c r="P133" i="5"/>
  <c r="P121" i="5"/>
  <c r="P120" i="5"/>
  <c r="P119" i="5"/>
  <c r="P104" i="5"/>
  <c r="P101" i="5"/>
  <c r="P98" i="5"/>
  <c r="P30" i="5"/>
  <c r="P20" i="5"/>
  <c r="P16" i="5"/>
  <c r="P15" i="5"/>
  <c r="P11" i="5"/>
  <c r="P6" i="5"/>
  <c r="R914" i="4"/>
  <c r="R902" i="4"/>
  <c r="R829" i="4"/>
  <c r="I829" i="4"/>
  <c r="I825" i="4"/>
  <c r="R796" i="4"/>
  <c r="R793" i="4"/>
  <c r="R785" i="4"/>
  <c r="R784" i="4"/>
  <c r="R701" i="4"/>
  <c r="P687" i="4"/>
  <c r="P608" i="4" l="1"/>
  <c r="P609" i="4"/>
  <c r="P610" i="4"/>
  <c r="P607" i="4"/>
  <c r="P600" i="4"/>
  <c r="P582" i="4"/>
  <c r="P566" i="4"/>
  <c r="P562" i="4"/>
  <c r="P555" i="4"/>
  <c r="N550" i="4"/>
  <c r="P550" i="4" s="1"/>
  <c r="P540" i="4"/>
  <c r="N537" i="4" l="1"/>
  <c r="P537" i="4" s="1"/>
  <c r="P539" i="4"/>
  <c r="P536" i="4"/>
  <c r="N530" i="4"/>
  <c r="P530" i="4" s="1"/>
  <c r="N526" i="4"/>
  <c r="P526" i="4" s="1"/>
  <c r="N524" i="4"/>
  <c r="N518" i="4"/>
  <c r="P518" i="4" s="1"/>
  <c r="P512" i="4"/>
  <c r="N483" i="4" l="1"/>
  <c r="P483" i="4" s="1"/>
  <c r="N480" i="4"/>
  <c r="P480" i="4" s="1"/>
  <c r="P468" i="4"/>
  <c r="P455" i="4" l="1"/>
  <c r="P452" i="4"/>
  <c r="P438" i="4" l="1"/>
  <c r="P426" i="4"/>
  <c r="P412" i="4"/>
  <c r="N306" i="4"/>
  <c r="P287" i="4" s="1"/>
  <c r="N285" i="4" l="1"/>
  <c r="P262" i="4" s="1"/>
  <c r="P248" i="4"/>
  <c r="P243" i="4" l="1"/>
  <c r="P244" i="4"/>
  <c r="P232" i="4"/>
  <c r="N220" i="4"/>
  <c r="P220" i="4" s="1"/>
  <c r="P216" i="4"/>
  <c r="P215" i="4"/>
  <c r="N212" i="4"/>
  <c r="P212" i="4" s="1"/>
  <c r="P200" i="4"/>
  <c r="P186" i="4"/>
  <c r="P177" i="4"/>
  <c r="P167" i="4"/>
  <c r="P154" i="4" l="1"/>
  <c r="P144" i="4"/>
  <c r="P134" i="4"/>
  <c r="P125" i="4"/>
  <c r="P116" i="4"/>
  <c r="P99" i="4"/>
  <c r="P107" i="4"/>
  <c r="P85" i="4"/>
  <c r="P82" i="4"/>
  <c r="P79" i="4"/>
  <c r="P28" i="4"/>
  <c r="P18" i="4"/>
  <c r="P6" i="4"/>
  <c r="P13" i="4"/>
  <c r="P11" i="4"/>
  <c r="P605" i="4" l="1"/>
  <c r="P606" i="4"/>
  <c r="P603" i="4"/>
  <c r="P604" i="4"/>
  <c r="P441" i="4" l="1"/>
  <c r="P695" i="4"/>
  <c r="P578" i="4" l="1"/>
  <c r="P579" i="4"/>
  <c r="P580" i="4"/>
  <c r="P581" i="4"/>
  <c r="P583" i="4"/>
  <c r="P584" i="4"/>
  <c r="P585" i="4"/>
  <c r="P586" i="4"/>
  <c r="P587" i="4"/>
  <c r="P588" i="4"/>
  <c r="P589" i="4"/>
  <c r="P590" i="4"/>
  <c r="P591" i="4"/>
  <c r="P592" i="4"/>
  <c r="P593" i="4"/>
  <c r="P594" i="4"/>
  <c r="P595" i="4"/>
  <c r="P596" i="4"/>
  <c r="P598" i="4"/>
  <c r="P599" i="4"/>
  <c r="P601" i="4"/>
  <c r="P602" i="4"/>
  <c r="P577" i="4"/>
  <c r="P559" i="4"/>
  <c r="P560" i="4"/>
  <c r="P561" i="4"/>
  <c r="P564" i="4"/>
  <c r="P565" i="4"/>
  <c r="P568" i="4"/>
  <c r="P569" i="4"/>
  <c r="P570" i="4"/>
  <c r="P571" i="4"/>
  <c r="P572" i="4"/>
  <c r="P573" i="4"/>
  <c r="P574" i="4"/>
  <c r="P575" i="4"/>
  <c r="P576" i="4"/>
  <c r="P558" i="4"/>
  <c r="P548" i="4" l="1"/>
  <c r="P549" i="4"/>
  <c r="P552" i="4"/>
  <c r="P553" i="4"/>
  <c r="P554" i="4"/>
  <c r="P547" i="4"/>
  <c r="P543" i="4"/>
  <c r="P544" i="4"/>
  <c r="P529" i="4" l="1"/>
  <c r="P528" i="4"/>
  <c r="P524" i="4"/>
  <c r="P521" i="4"/>
  <c r="P515" i="4"/>
  <c r="P511" i="4"/>
  <c r="P505" i="4"/>
  <c r="P502" i="4"/>
  <c r="P498" i="4"/>
  <c r="P492" i="4"/>
  <c r="P490" i="4"/>
  <c r="P488" i="4"/>
  <c r="P477" i="4"/>
  <c r="P475" i="4"/>
  <c r="P473" i="4"/>
  <c r="P471" i="4"/>
  <c r="P466" i="4"/>
  <c r="P464" i="4"/>
  <c r="P462" i="4"/>
  <c r="P459" i="4"/>
  <c r="P451" i="4"/>
  <c r="P437" i="4" l="1"/>
  <c r="P440" i="4"/>
  <c r="P436" i="4"/>
  <c r="P434" i="4"/>
  <c r="P432" i="4"/>
  <c r="N422" i="4"/>
  <c r="P420" i="4" s="1"/>
  <c r="P310" i="4"/>
  <c r="P235" i="4" l="1"/>
  <c r="P241" i="4"/>
  <c r="P242" i="4"/>
  <c r="P225" i="4"/>
  <c r="P217" i="4"/>
  <c r="P218" i="4"/>
  <c r="P534" i="4" l="1"/>
  <c r="P535" i="4"/>
  <c r="P652" i="4" l="1"/>
  <c r="P458" i="4"/>
  <c r="P461" i="4"/>
  <c r="P463" i="4"/>
  <c r="P465" i="4"/>
  <c r="P467" i="4"/>
  <c r="P470" i="4"/>
  <c r="P472" i="4"/>
  <c r="P474" i="4"/>
  <c r="P476" i="4"/>
  <c r="P479" i="4"/>
  <c r="P482" i="4"/>
  <c r="P485" i="4"/>
  <c r="P486" i="4"/>
  <c r="P487" i="4"/>
  <c r="P489" i="4"/>
  <c r="P491" i="4"/>
  <c r="P497" i="4"/>
  <c r="P501" i="4"/>
  <c r="P504" i="4"/>
  <c r="P506" i="4"/>
  <c r="P507" i="4"/>
  <c r="P508" i="4"/>
  <c r="P509" i="4"/>
  <c r="P510" i="4"/>
  <c r="P513" i="4"/>
  <c r="P514" i="4"/>
  <c r="P517" i="4"/>
  <c r="P520" i="4"/>
  <c r="P522" i="4"/>
  <c r="P523" i="4"/>
  <c r="P525" i="4"/>
  <c r="P532" i="4"/>
  <c r="P533" i="4"/>
  <c r="P541" i="4"/>
  <c r="P542" i="4"/>
  <c r="P545" i="4"/>
  <c r="P546" i="4"/>
  <c r="P450" i="4" l="1"/>
  <c r="P407" i="4" l="1"/>
  <c r="P390" i="4"/>
  <c r="P388" i="4"/>
  <c r="P379" i="4"/>
  <c r="P371" i="4"/>
  <c r="P369" i="4"/>
  <c r="P356" i="4"/>
  <c r="P343" i="4"/>
  <c r="P338" i="4"/>
  <c r="P229" i="4" l="1"/>
  <c r="P230" i="4"/>
  <c r="P231" i="4"/>
  <c r="P224" i="4"/>
  <c r="P222" i="4"/>
  <c r="P219" i="4"/>
  <c r="P211" i="4"/>
  <c r="P210" i="4"/>
  <c r="P163" i="4"/>
  <c r="P14" i="4" l="1"/>
  <c r="P685" i="4" l="1"/>
  <c r="P679" i="4"/>
  <c r="P329" i="4" l="1"/>
  <c r="P322" i="4"/>
  <c r="P314" i="4"/>
  <c r="P312" i="4"/>
  <c r="P425" i="4" l="1"/>
  <c r="P236" i="4" l="1"/>
  <c r="P196" i="4"/>
  <c r="P199" i="4"/>
  <c r="P98" i="4" l="1"/>
  <c r="P97" i="4"/>
  <c r="P671" i="4" l="1"/>
  <c r="P634" i="4"/>
  <c r="P448" i="4" l="1"/>
  <c r="N670" i="4" l="1"/>
  <c r="N669" i="4"/>
  <c r="N668" i="4"/>
  <c r="P668" i="4" l="1"/>
  <c r="P665" i="4" l="1"/>
  <c r="P662" i="4"/>
  <c r="P655" i="4"/>
  <c r="P447" i="4" l="1"/>
  <c r="P446" i="4"/>
  <c r="P628" i="4" l="1"/>
  <c r="P622" i="4" l="1"/>
</calcChain>
</file>

<file path=xl/sharedStrings.xml><?xml version="1.0" encoding="utf-8"?>
<sst xmlns="http://schemas.openxmlformats.org/spreadsheetml/2006/main" count="13634" uniqueCount="3498">
  <si>
    <t>CONTRACT</t>
  </si>
  <si>
    <t>INTERNET COMMUNICATIONS SYSTEMS</t>
  </si>
  <si>
    <t>ACORD CADRU</t>
  </si>
  <si>
    <t>DAIO TOTAL CONSTRUCT</t>
  </si>
  <si>
    <t>HERA SOFTWARE</t>
  </si>
  <si>
    <t>AGRESIV ART</t>
  </si>
  <si>
    <t>INFO WORLD</t>
  </si>
  <si>
    <t>NR. CRT</t>
  </si>
  <si>
    <t>TITLU CONTRACT</t>
  </si>
  <si>
    <t>OBIECT CONTRACT</t>
  </si>
  <si>
    <t>EXECUTAREA CONTRACTULUI</t>
  </si>
  <si>
    <t>INTERAXIS ENGINEERING</t>
  </si>
  <si>
    <t xml:space="preserve">Servicii consultanata, supervizare lucrari si asistenta tehnica prin diriginti de santier pentru obiectivul de investitii "Conversie si Reamenajare Centru Medico-Social pentru Grupuri Vulnerabile din str. Orzari, nr.53", respectiv coordonarea si supravegherea executiei lucrarilor prin aplicarea unui sistem eficient de management, conform proiectului tehnic. </t>
  </si>
  <si>
    <t>IN EXECUTIE</t>
  </si>
  <si>
    <t>FINALIZAT</t>
  </si>
  <si>
    <t>NA</t>
  </si>
  <si>
    <t>31851/23.11.2022</t>
  </si>
  <si>
    <t>MICKVAL</t>
  </si>
  <si>
    <t>TRUSTUL DE CLADIRI METROPOLITANE BUCURESTI</t>
  </si>
  <si>
    <t>PHOENIX INTERMED CONSTRUCTION</t>
  </si>
  <si>
    <t>26988/13.10.2022</t>
  </si>
  <si>
    <t>31712/22.11.2022</t>
  </si>
  <si>
    <t xml:space="preserve"> BOG'ART (Leader) - K-BOX CONSTRUCTION DESIGN</t>
  </si>
  <si>
    <t>4014/16.02.2023</t>
  </si>
  <si>
    <t>ACHIZITIE DIRECTA</t>
  </si>
  <si>
    <t>PROCEDURA SIMPLIFICATA</t>
  </si>
  <si>
    <t>BUGETUL LOCAL</t>
  </si>
  <si>
    <t>PREȚ FINAL</t>
  </si>
  <si>
    <t>FURNIZOR/ PRESTATOR/EXECUTANT</t>
  </si>
  <si>
    <t>PARTENERI (ASOCIAȚI / SUBCONTRACTANȚI / TERȚI / SUSȚINĂTORI)</t>
  </si>
  <si>
    <t>NR. CONTRACT ȘI DATA ATRIBUIRII</t>
  </si>
  <si>
    <t>PROCEDURA APLICATĂ</t>
  </si>
  <si>
    <t>NUMAR OFERTANȚI</t>
  </si>
  <si>
    <t>VALOAREA PREVAZUTĂ ÎN CONTRACT</t>
  </si>
  <si>
    <t>SURSA FINANȚĂRII</t>
  </si>
  <si>
    <t>DATA DE ÎNCEPUT</t>
  </si>
  <si>
    <t>DATA DE FINALIZARE PREVAZUTĂ ÎN CONTRACT</t>
  </si>
  <si>
    <t>MODIFICARE A CUANTUMULUI PREȚULUI PRIN ACT ADIȚIONAL ȘI DATA ACESTUIA</t>
  </si>
  <si>
    <t>VALOARE PLĂTITĂ (CU TVA)</t>
  </si>
  <si>
    <t>DATA EFECTUĂRII PLĂȚII</t>
  </si>
  <si>
    <t>STATUS (finalizat / în execuție)</t>
  </si>
  <si>
    <t>SERVICII</t>
  </si>
  <si>
    <t>SC K-BOX CONSTRUCTION DESIGN SRL- ASOCIAT; Subcontractanti : DACORUM GRUP  INFOTOP -SUBCONTRACTANT; ALMA INSTAL PRO ANT; D.Z. MEDICALE ; DEPISTO STAR; ECKON CEI; SAPACO 2000; BALTUR SIB</t>
  </si>
  <si>
    <t>CONTRACT SUBSECVENT</t>
  </si>
  <si>
    <t>LICITATIE DESCHISA</t>
  </si>
  <si>
    <t>Procedura exceptata art. 31</t>
  </si>
  <si>
    <t xml:space="preserve"> 31.12.2023</t>
  </si>
  <si>
    <t>ALTE LUCRARI</t>
  </si>
  <si>
    <t>AA1 - 36120/28.12.2022 PRELUNGIRE VALABILITATE 18.10.2022-17.11.2023</t>
  </si>
  <si>
    <t>AA2 - 8077/31.03.2023 PRELUNGIRE VALABILITATE 31.03.2023-17.02.2024</t>
  </si>
  <si>
    <t xml:space="preserve">Tert: H.I.T &amp;COLD INSTAL , Subcontractant: AGRESIV ART </t>
  </si>
  <si>
    <t xml:space="preserve"> 22.11.2022</t>
  </si>
  <si>
    <t>7099/23.03.2023</t>
  </si>
  <si>
    <t>Asocierea  BOG'ART (Lider de asociere) - K-BOX CONSTRUCTION DESIGN - MED HEALTH CARE PROJECT</t>
  </si>
  <si>
    <t xml:space="preserve">Servicii de proiectare si executie aferente obiectivului de Investitii Bloc Operator si ATI sectia de Ortopedie - Spitalul Clinic Colentina. </t>
  </si>
  <si>
    <t xml:space="preserve">  BOG'ART (Lider de asociere) </t>
  </si>
  <si>
    <t>PRODUSE</t>
  </si>
  <si>
    <t>DONA LOGISTICA</t>
  </si>
  <si>
    <t>DENTAL VLADMED V&amp;M</t>
  </si>
  <si>
    <t>KLINTENSIV</t>
  </si>
  <si>
    <t>MLM MEDICAL</t>
  </si>
  <si>
    <t>TEHNICAL DENT</t>
  </si>
  <si>
    <t>VETRO DESIGN</t>
  </si>
  <si>
    <t>Proiectare, executie lucrari aferente obiectivului de investitii - Banca de tesuturi - Spitalul Clinic Colentina</t>
  </si>
  <si>
    <t>20.04.2023</t>
  </si>
  <si>
    <t>SECURE EXPERT SOFTWARE</t>
  </si>
  <si>
    <t>PHARM AHEAD</t>
  </si>
  <si>
    <t>OP 692/07.06.2023</t>
  </si>
  <si>
    <t>Lucrari de reparatii pentru cele 19 spitale ASSMB</t>
  </si>
  <si>
    <t>S1/11706/16.05.2023  la AC.8294/04.04.2023</t>
  </si>
  <si>
    <t>S2/11819/18.05.2023- la AC.8294/04.04.2023</t>
  </si>
  <si>
    <t>S3/14888/27.06.2023- la AC.8294/04.04.2023</t>
  </si>
  <si>
    <t>Echipamente Colentina 1.484.453.60 lei; Reparatii Sf. Stefan 3.468.085.87 lei; Reparatii Panait Sarbu 3.582.757.77 lei</t>
  </si>
  <si>
    <t>8294/04.04.2023</t>
  </si>
  <si>
    <t>AA1_11081/09.05.2023 la AC.8294/04.04.2023 Solicitare introducere formula de ajustare aplicabila A.C.8294/24.04.2023</t>
  </si>
  <si>
    <t>CONTEAM</t>
  </si>
  <si>
    <t>Reconstructia, reamenajarea, modernizarea si echiparea sp FOISOR</t>
  </si>
  <si>
    <t>3.6 ani de la ordinul de incepere al lucrarilor</t>
  </si>
  <si>
    <t>2748/14.05.2012</t>
  </si>
  <si>
    <t>AA1 639/30.01.2015 prelungire termen executie lucrari cu 683 de zile</t>
  </si>
  <si>
    <t>AA2 10420/16.12.2016 prelungire termen executie lucrari cu 623 de zile la predarea amplasamentelor libere de sarcini</t>
  </si>
  <si>
    <t>AA5 2168/DG/29.01.2020 PRELUNGIRE DURATA CONTRACT PANA LA 23.10.2020</t>
  </si>
  <si>
    <t>ERATA 25675DG/18.09.2020 ERATA - Actul aditional nr.4/28.01.2020 va deveni nr.5. iar in loc de Contem este Conteam</t>
  </si>
  <si>
    <t>AA6 26991DG/01.10.2020 PRELUNGIRE VALABILITATE CONTRACT PANA LA 30.06.2021</t>
  </si>
  <si>
    <t>OP 570/16.05.2023</t>
  </si>
  <si>
    <t>OP 794/29.06.2023</t>
  </si>
  <si>
    <t>OP 793/29.06.2023</t>
  </si>
  <si>
    <t>Proiectare, executie de lucrari si furnizare echipamente pt. obiectivul reconstructia, reamenajarea, modernizarea si echiparea Sp. Foisor</t>
  </si>
  <si>
    <t>26176/24.09.2019</t>
  </si>
  <si>
    <t>AA1 464/09.01.2020 DIMINUARE VALOARE CONTRACT LA 22.244.470,08 lei (tva inclus)</t>
  </si>
  <si>
    <t>AA2 26992DG/01.10.2020 Prelungire valabilitate contract 23.10.2020-30.06.2021</t>
  </si>
  <si>
    <t>Servicii de mentenanta preventiva, predictiva si corectiva pentru echipamentele, utilajele si dotarile aflate in exploatare in Corpurile B1 si C+D ale Spitalului clinic de Ortopedie, Traumatologie si TBC Osteoarticular "Foisor".</t>
  </si>
  <si>
    <t>Servicii de mentenanta preventiva, predictiva si corectiva pentru echipamentele, utilajele si dotarile aflate in exploatare in Corpurile B1 si C+D ale Spitalului clinic de Ortopedie, Traumatologie si TBC Osteoarticular "Foisor": piese 78.493.90 lei fara tva* 6 luni; mentenante 159.436.40 lei fara tva*6 luni</t>
  </si>
  <si>
    <t>9486/20.04.2023</t>
  </si>
  <si>
    <t>OP 507/04.05.2023</t>
  </si>
  <si>
    <t>OP 508/04.05.2023</t>
  </si>
  <si>
    <t>OP 571/16.05.2023</t>
  </si>
  <si>
    <t>OP 573/16.05.2023</t>
  </si>
  <si>
    <t>NEGOCIERE FARA PUBLICARE</t>
  </si>
  <si>
    <t>CERERE OFERTA/PROCEDURA SIMPLIFICATA</t>
  </si>
  <si>
    <t>ROMANO ELECTRO SRL, GLOBAL MA INSTAL SRL, SC CLEAN ROM COLSULTING SRL si MEDICAL TEHNOLOGIES INTERNATIONAL SRL</t>
  </si>
  <si>
    <t xml:space="preserve"> ASOCIAT: AVISION STRATEGY CONSULTING; Subcontractanti: PALEX CONSTRUCTII INSTALATII, MEDICAL GAZ PLUS, SC QUAD STEEL PAINT SRL, GENERAL MPM IMPEX SRL si KRENIC SRL</t>
  </si>
  <si>
    <t>AA1 - 22286/21.09.23 PRELUNGIRE VALABILITATE 22.09.2023 - 21.12.2023</t>
  </si>
  <si>
    <t>OP 1012/03.08.2023   OP 1152/30.08.2023</t>
  </si>
  <si>
    <t>OP 1153/30.08.2023</t>
  </si>
  <si>
    <t>ASOCIEREA ALPHA MAX BUILD -  AVISION STRATEGY CONSULTING</t>
  </si>
  <si>
    <t xml:space="preserve">ASOCIEREA ALPHA MAX BUILD -  AVISION STRATEGY CONSULTING </t>
  </si>
  <si>
    <t xml:space="preserve"> Lucrari de reparatii pentru : 1. Spitalul Clinic Colentina - 14.983.758,41 lei fara TVA si 17.830.672,51 lei cu TVA. TOTAL 14.983.758,41  lei fara TVA si 17.830.672,51 lei cu TVA</t>
  </si>
  <si>
    <t>Lucrari de reparatii : 1. Sp.Clinic "Prof.Dr.Theodor Burghele"-4.187.209,14 ron; 2. Sp.Clinic "Sf.Maria"-4.312.785,70 ron; 3.Ambulatoriu de Ortodontie si Stomatologie Preventiva al Sp.Clinic de Chirurgie Oro-Maxilo-Faciala "Prof.Dr.Dan Theodorescu"-32.270,60 ron; Sp.Clinic de Copii "Dr.V.Gomoiu"-6.952.968,46 ron</t>
  </si>
  <si>
    <t>S4/18622/01.08.2023- la AC.8294/04.04.2023</t>
  </si>
  <si>
    <t>OP 1159/31.08.2023     OP 1160/31.08.2023</t>
  </si>
  <si>
    <t>OP 2443/29.09.2023  OP 2444/29.09.2023</t>
  </si>
  <si>
    <t>OP 1131/25.08.2023  OP 1132/25.08.2023</t>
  </si>
  <si>
    <t>OP 2366/12.09.2023  OP 2367/12.09.2023</t>
  </si>
  <si>
    <t>ASOCIEREA-MART ACM MANAGEMENT,ALPHA PROJECT, CROS CONSTRUCT</t>
  </si>
  <si>
    <t>19306/08.08.2023</t>
  </si>
  <si>
    <t>MART ACM MANAGEMENT SRL lider de asociere, ALPHA PROJECT SRL si CROS CONSTRUCT SRL asociati</t>
  </si>
  <si>
    <t>31.12.2023</t>
  </si>
  <si>
    <t>OP 3308/21.12.2023</t>
  </si>
  <si>
    <t>01.05.2023</t>
  </si>
  <si>
    <t>01.08.2023</t>
  </si>
  <si>
    <t>OP 3309/21.12.2023</t>
  </si>
  <si>
    <t>09.07.2024</t>
  </si>
  <si>
    <t>OP 3315/21.12.2023</t>
  </si>
  <si>
    <t>OP 3314/21.12.2023</t>
  </si>
  <si>
    <t>09.07.2025</t>
  </si>
  <si>
    <t>08.08.2023</t>
  </si>
  <si>
    <t>07.08.2024</t>
  </si>
  <si>
    <t>23.11.2022</t>
  </si>
  <si>
    <t>19.05.2023</t>
  </si>
  <si>
    <t>30.06.2024</t>
  </si>
  <si>
    <t>16.02.2023</t>
  </si>
  <si>
    <t>15.02.2025</t>
  </si>
  <si>
    <t>OP 3296/21.12.2023</t>
  </si>
  <si>
    <t>23.03.2023</t>
  </si>
  <si>
    <t>18.10.2022</t>
  </si>
  <si>
    <t>17.10.2023</t>
  </si>
  <si>
    <t>21.09.2023</t>
  </si>
  <si>
    <t>04.04.2023</t>
  </si>
  <si>
    <t>03.04.2027</t>
  </si>
  <si>
    <t>16.05.2023</t>
  </si>
  <si>
    <t>27.06.2023</t>
  </si>
  <si>
    <t>20.08.2025</t>
  </si>
  <si>
    <t>31.10.2023</t>
  </si>
  <si>
    <t>OP 2567/01.11.2023</t>
  </si>
  <si>
    <t>OP 2568/01.11.2023</t>
  </si>
  <si>
    <t>OP 3297/21.12.2023</t>
  </si>
  <si>
    <t>OP 3298/21.12.2023</t>
  </si>
  <si>
    <t>18.09.2025</t>
  </si>
  <si>
    <t xml:space="preserve">TIS FARMACEUTIC </t>
  </si>
  <si>
    <t>01.01.2024</t>
  </si>
  <si>
    <t>AA1 25724/24.10.2023 Prelungire durata contract 23.11.2023-23.11.2024</t>
  </si>
  <si>
    <t>AA10 23044/29.092023 PRELUNGIRE VALABILITATE CONTRACT 01.10.2023 - 31.03.2024</t>
  </si>
  <si>
    <t>AA7 12899/30.05.2023 Prelungire valabilitate contract 01.07.2023-30.09.2023</t>
  </si>
  <si>
    <t>AA8 23045/29.09.2023 Prelungire valabilitate contract 01.10.2023 - 31.03.2024</t>
  </si>
  <si>
    <t>AA5 15231/09.06.2022 Prelungire valabilitate contract 01.07.2022-30.06.2023</t>
  </si>
  <si>
    <t>AA3 13673/02.06.2021 Prelungire valabilitate contract 01.07.20210-30.06.2022</t>
  </si>
  <si>
    <t>25.09.2019</t>
  </si>
  <si>
    <t>23.10.2020</t>
  </si>
  <si>
    <t>OP 982/26.07.2023     OP 983/26.07.2023</t>
  </si>
  <si>
    <t>19.04.2027</t>
  </si>
  <si>
    <t>OP 2486/19.10.2023   OP 2487/19.10.2023</t>
  </si>
  <si>
    <t>OP 2578/01.11.2023   OP 2579/01.11.2023</t>
  </si>
  <si>
    <t>01.11.2023</t>
  </si>
  <si>
    <t>Servicii de mentenanta preventiva, predictiva si corectiva pentru echipamentele, utilajele si dotarile aflate in exploatare in Corpurile B1 si C+D ale Spitalului clinic de Ortopedie, Traumatologie si TBC Osteoarticular "Foisor": piese 78.493.90 lei fara tva* 2 luni; mentenante 159.436.40 lei fara tva*2 luni</t>
  </si>
  <si>
    <t>AA1 30062/06.12.2023 suplimentare acord cadru (284,516.62 lei cu TVA)</t>
  </si>
  <si>
    <t>S1 10231/28.04.2023 la AC 9486/20.04.2023</t>
  </si>
  <si>
    <t>S2 26469/01.11.2023 la AC 9486/20.04.2023</t>
  </si>
  <si>
    <t>Servicii de mentenanta preventiva, predictiva si corectiva pentru echipamentele, utilajele si dotarile aflate in exploatare in Corpurile B1 si C+D ale Spitalului clinic de Ortopedie, Traumatologie si TBC Osteoarticular "Foisor": piese 78.493.90 lei fara tva* 3 luni; mentenante 159.436.40 lei fara tva*3 luni</t>
  </si>
  <si>
    <t>31.03.2024</t>
  </si>
  <si>
    <t>OP 3316/21.12.2023</t>
  </si>
  <si>
    <t>AA2_32020/21.12.2023 PRELUNGIRE VALABILITATE 30.03.2024</t>
  </si>
  <si>
    <t>AA1_32540/29.12.2023 PRELUNGIRE VALABILITATE 31.01.2024</t>
  </si>
  <si>
    <t>OP 1137/28.08.2023</t>
  </si>
  <si>
    <t>OP 1138/28.08.2023</t>
  </si>
  <si>
    <t>OP 2376/12.09.2023</t>
  </si>
  <si>
    <t>OP 2377/12.09.2023</t>
  </si>
  <si>
    <t>OP 2701/28.11.2023 OP 3307/21.12.2023</t>
  </si>
  <si>
    <t>OP 189/09.02.2024</t>
  </si>
  <si>
    <t>OP 190/09.02.2024</t>
  </si>
  <si>
    <t>OP 1139/28.08.2023</t>
  </si>
  <si>
    <t>OP 1140/28.08.2023</t>
  </si>
  <si>
    <t>OP 2372/12.09.2023</t>
  </si>
  <si>
    <t>OP 2373/12.09.2023</t>
  </si>
  <si>
    <t>OP 3310/21.12.2023</t>
  </si>
  <si>
    <t>OP 1141/28.08.2023</t>
  </si>
  <si>
    <t>OP 1142/28.08.2023</t>
  </si>
  <si>
    <t>OP 2374/12.09.2023</t>
  </si>
  <si>
    <t>OP 2375/12.09.2023</t>
  </si>
  <si>
    <t>OP 3311/21.12.2023</t>
  </si>
  <si>
    <t>OP 3312/21.12.2023</t>
  </si>
  <si>
    <t xml:space="preserve"> Lucrari de reparatii pentru : 1. Spitalul Clinic de Boli Cronice "Sf. Luca" - 13.647.701,47 lei fara TVA si 16.240.764,75 lei cu TVA; (TOTAL 19.903.899,50 lei fara TVA si 23.685.640,41 lei cu TVA)</t>
  </si>
  <si>
    <t>Lucrari de reparatii pentru: 2. Spitalul Clinic de Boli Infectioase si Tropicale "Victor Babes" - 3.088.389,03 lei fara TVA si 3.675.182,95 lei cu TVA;  (TOTAL 19.903.899,50 lei fara TVA si 23.685.640,41 lei cu TVA)</t>
  </si>
  <si>
    <t>Lucrari de reparatii pentru: 3. Spitalul Clinic "Dr. I. Cantacuzino" - 3.167.809,00 lei fara TVA si 3.769.692,71 lei cu TVA; (TOTAL 19.903.899,50 lei fara TVA si 23.685.640,41 lei cu TVA)</t>
  </si>
  <si>
    <t>AA1_32541/29.12.2023 PRELUNGIRE VALABILITATE 31.01.2024</t>
  </si>
  <si>
    <t>AA1_32542/29.12.2023 PRELUNGIRE VALABILITATE 31.01.2024</t>
  </si>
  <si>
    <t>AA1_32543/29.12.2023 PRELUNGIRE VALABILITATE 31.01.2024</t>
  </si>
  <si>
    <t>OP 2378/12.09.2023</t>
  </si>
  <si>
    <t>OP 2379/12.09.2023</t>
  </si>
  <si>
    <t>OP 191/09.02.2024</t>
  </si>
  <si>
    <t>OP 192/09.02.2024</t>
  </si>
  <si>
    <t>OP  1143/28.08.2023</t>
  </si>
  <si>
    <t>OP 1144/28.08.2023</t>
  </si>
  <si>
    <t>OP 2380/12.09.2023</t>
  </si>
  <si>
    <t>OP 2381/12.09.2023</t>
  </si>
  <si>
    <t>OP 193/09.02.2024</t>
  </si>
  <si>
    <t>OP 194/09.02.2024</t>
  </si>
  <si>
    <t>OP 3313/21.12.2023</t>
  </si>
  <si>
    <t>OP 200/09.02.2024</t>
  </si>
  <si>
    <t>OP 197/09.02.2024</t>
  </si>
  <si>
    <t>OP 198/09.02.2024</t>
  </si>
  <si>
    <t>OP 201/09.02.2024</t>
  </si>
  <si>
    <t>OP 202/09.02.2024</t>
  </si>
  <si>
    <t>OP 199/09.02.2024</t>
  </si>
  <si>
    <t>OP 195/09.02.2024</t>
  </si>
  <si>
    <t>OP 196/09.02.2024</t>
  </si>
  <si>
    <t>AA2_2721/31.01.2024 PRELUNGIRE VALABILITATE 29.02.2024</t>
  </si>
  <si>
    <t>OP 3336/22.12.2023  OP 150/08.02.2024  OP 151/08.02.2024</t>
  </si>
  <si>
    <t>OP 3336/22.12.2023  OP 149/08.02.2024</t>
  </si>
  <si>
    <t>AA11 7154/29.03.2024 PRELUNGIRE VALABILITATE CONTRACT 01.04.2024 - 31.12.2024</t>
  </si>
  <si>
    <t>AA9 12900/30.05.2023 PRELUNGIRE VALABILITATE CONTRACT 30.09.2023</t>
  </si>
  <si>
    <t>AA8 15230/09.06.2022 PRELUNGIRE VALABILITATE CONTRACT 30.06.2023</t>
  </si>
  <si>
    <t>AA7 13674/02.06.2021 PRELUNGIRE VALABILITATE CONTRACT 30.06.2022</t>
  </si>
  <si>
    <t>OP 3335/22.12.2023 OP 156/08.02.2024</t>
  </si>
  <si>
    <t>OP 154/08.02.2024   OP 155/08.02.2024</t>
  </si>
  <si>
    <t>OP 152/08.02.2024   OP 153/08.02.2024</t>
  </si>
  <si>
    <t>AA9 7130/29.03.2024 PRELUNGIRE VALABILITATE 01.04.2024 - 31.12.2024</t>
  </si>
  <si>
    <t>OP 355/29.02.2024   OP 356/29.02.2024</t>
  </si>
  <si>
    <t>OP 353/29.02.2024</t>
  </si>
  <si>
    <t>S3 32474/29.12.2023 la AC 9486/20.04.2023</t>
  </si>
  <si>
    <t>08.04.2024</t>
  </si>
  <si>
    <t>S4 7814/08.04.2024 la AC 9486/20.04.2023</t>
  </si>
  <si>
    <t>31.12.2024</t>
  </si>
  <si>
    <t>DAMIRO COMAT</t>
  </si>
  <si>
    <t>12.04.2024</t>
  </si>
  <si>
    <t>Servicii de asistenta tehnica din partea proiectantului in perioada de executie a  lucrarilor pt.obiectivul de investitii "Construirea Ambulatoriu Spital de boli Infectioase si Tropicale Victor Babes"</t>
  </si>
  <si>
    <t>8390/12.04.2024</t>
  </si>
  <si>
    <t>31.12.2025</t>
  </si>
  <si>
    <t>OP 1231/25.06.2024</t>
  </si>
  <si>
    <t>SILBER SHATZ CONSULTING</t>
  </si>
  <si>
    <t>04.09.2024</t>
  </si>
  <si>
    <t>06.06.2024</t>
  </si>
  <si>
    <t>OP 1249/26.06.2024</t>
  </si>
  <si>
    <t>AA3_7153_29.03.2024  PRELUNGIRE VALABILITATE 31.12.2024</t>
  </si>
  <si>
    <t>OP 849/24.04.2024</t>
  </si>
  <si>
    <t>OP 850/24.04.2024</t>
  </si>
  <si>
    <t>OP 1050/22.05.2024</t>
  </si>
  <si>
    <t>OP 1049/22.05.2024</t>
  </si>
  <si>
    <t>OP 846/24.04.2024</t>
  </si>
  <si>
    <t>OP 1094/31.05.2024  OP 1242/25.06.2024</t>
  </si>
  <si>
    <t>OP 1093/31.05.2024</t>
  </si>
  <si>
    <t>OP 847/24.04.2024</t>
  </si>
  <si>
    <t>OP 1157/25.06.2024</t>
  </si>
  <si>
    <t>OP 1158/25.06.2024</t>
  </si>
  <si>
    <t>OP 848/24.04.2024</t>
  </si>
  <si>
    <t>OP 1155/25.06.2024</t>
  </si>
  <si>
    <t>OP 1156/25.06.2024</t>
  </si>
  <si>
    <t>16.05.2024</t>
  </si>
  <si>
    <t>Lucrari de reparatii : Sp Clinic de Psihiatrie " Prof.Dr.Alexandru Obregia"</t>
  </si>
  <si>
    <t>Lucrari de reparatii : Sp.Clinic "Dr.Ion Cantacuzino"</t>
  </si>
  <si>
    <t>Lucrari de reparatii : Imobilele in care isi desfasoara activitatea ASSMB</t>
  </si>
  <si>
    <t>S5/11048/16.05.2024- la AC.8294/04.04.2023</t>
  </si>
  <si>
    <t>Lucrari de reparatii : Sp.Clinic de Boli Infectioase si Tropicale "Dr.Victor Babes"</t>
  </si>
  <si>
    <t>S6/12/06.06.2024- la AC.8294/04.04.2023</t>
  </si>
  <si>
    <t>Executie lucrari de reparatii la Spitalul Clinic de Boli Cronice Sf. Luca</t>
  </si>
  <si>
    <t>AA3-2691-31.01.2024 PRELUNGIRE VALABILITATE PANA LA 31.12.2024</t>
  </si>
  <si>
    <t xml:space="preserve">Servicii privind proiectarea, asistenta tehnica din partea proiectantului, executia de lucrari pentru realizarea obiectivului de investitii CONVERSIE SI REAMENAJARE CENTRU MEDICO-SOCIAL PENTRU GRUPURI VULNERABILE DIN STRADA ORZARI NR. 53 </t>
  </si>
  <si>
    <t>22.04.2024</t>
  </si>
  <si>
    <t>06.11.2023</t>
  </si>
  <si>
    <t>AXIOMED SOLUTIONS</t>
  </si>
  <si>
    <t>Etichete dublu adezive 2544 role*15,90ron (fara TVA)</t>
  </si>
  <si>
    <t>10.04.2024</t>
  </si>
  <si>
    <t>Etichete dublu adezive 219 role*15,90ron (fara TVA)</t>
  </si>
  <si>
    <t>Etichete dublu adezive 278 role*15,90ron (fara TVA)</t>
  </si>
  <si>
    <t>26879/06.11.2023</t>
  </si>
  <si>
    <t>05.11.2025</t>
  </si>
  <si>
    <t>OP 1112/26.06.2024</t>
  </si>
  <si>
    <t>S1 8183/10.04.2024 la AC 26879/06.11.2023</t>
  </si>
  <si>
    <t>S2 9364/22.04.2024 la AC 26879/06.11.2023</t>
  </si>
  <si>
    <t>21.07.2024</t>
  </si>
  <si>
    <t>OP 1165/25.06.2024</t>
  </si>
  <si>
    <t>OP 1043/16.05.2024</t>
  </si>
  <si>
    <t>OP 1255/27.06.2024</t>
  </si>
  <si>
    <t>OP 354/29.02.2024   OP 1054/22.05.2024</t>
  </si>
  <si>
    <t>OP 1055/22.05.2024</t>
  </si>
  <si>
    <t>OP 938/25.04.2024  OP 939/25.04.2024</t>
  </si>
  <si>
    <t>OP 994/30.04.2024      OP 1247/26.06.2024      OP 1246/26.06.2024</t>
  </si>
  <si>
    <t>OP 1091/31.05.2024  OP 1092/31.05.2024     OP 1245/26.06.2024</t>
  </si>
  <si>
    <t>OP 1115/26.06.2024       OP 1116/26.06.2024</t>
  </si>
  <si>
    <t>Servicii de mentenanta preventiva, predictiva si corectiva pentru echipamentele, utilajele si dotarile aflate in exploatare in Corpurile B1 si C+D ale Spitalului clinic de Ortopedie, Traumatologie si TBC Osteoarticular "Foisor": piese 78.493,90 lei fara tva* 6 luni; mentenante 956.618,40 lei fara tva*6 luni</t>
  </si>
  <si>
    <t>S5 35/28.06.2024 la AC 9486/20.04.2023</t>
  </si>
  <si>
    <t>01.07.2024</t>
  </si>
  <si>
    <t>TEAM FORCE SECURITY</t>
  </si>
  <si>
    <t>ANEXA 2 Legea 98/2016, art. 7, alin. 1, lit. d</t>
  </si>
  <si>
    <t>139/04.09.2024</t>
  </si>
  <si>
    <t>ALPHA PROJECT</t>
  </si>
  <si>
    <t>Studiu de fezabilitate constructie modulara pentru relocarea activitatii medicale din Pavilionul B2- propus spre demolare la Spitalul Clinic Boli Infectioase si Tropicale Dr. Victor Babes</t>
  </si>
  <si>
    <t>02.09.2024</t>
  </si>
  <si>
    <t>K-BOX CONSTRUCTION DESIGN</t>
  </si>
  <si>
    <t>Actualizare SF Backup termic Spitalul Clini Colentina</t>
  </si>
  <si>
    <t>140/04.09.2024</t>
  </si>
  <si>
    <t>OP 1423/31.07.2024</t>
  </si>
  <si>
    <t>AA1_51-09.07.24 Prelungire perioada valabilitate 30.11.2025</t>
  </si>
  <si>
    <t>23.08.2024</t>
  </si>
  <si>
    <t>ASOCIEREA TERMHIDRO CU DOT ARCHITECTURE AND ENGINEERING</t>
  </si>
  <si>
    <t>Servicii privind actualizare a proiectului tehnic si a detaliilor de executie, asistenta tehnica din partea proiectantului si Executia lucrarilor in vederea obtinerii Autorizatiei de Securitate la Incendiu pentru Spitalul Clinic Coltea (Durata ctr. 15 luni: 3 luni pentru proiectare, 1 luna avizare/receptie documentatii, 9 luni pentru executie, 2 luni receptie lucrari)</t>
  </si>
  <si>
    <t>10.09.2024</t>
  </si>
  <si>
    <t>ASOCIEREA GLOBAL NETWORK SOLUTIONS, MXM NORDCONS, WELL PLAST, IULIA BOSS SI CALORIA</t>
  </si>
  <si>
    <t>Proiectare ( DTAC, PTH, DE) si executie lucrari de constructii pentru implementarea obiectivelor "Statie de epurare" Sp. Sf. Maria, Sp. D. Theodorescu, Sp. I. Stoia, Sp. Sf. Stefan, Sp. V. Gomoiu, Sp. N. Malaxa, Sp. Th. Burghele, Sp. C. Davila, Sp. I. Cantacuzino, Sp. Sf. LUca, Sp. Colentina, Sp. Al. Obregia. Duta : 18 luni de la semnare: În termen de 4 (patru) luni de la ordinul de începere al activităților de proiectare, Antreprenorul va depune la sediul Beneficiarului D.T.A.C.
În cazul în care există întârzieri ale avizelor fără vina contractantului, se va depune DTAC forma fără verificare de proiect (pentru evaluare).
În termen de 2 (două) luni de la recepţionarea etapei precedente, Antreprenorul va depune la sediul Beneficiarului P.Th. + D.E.
În termen de 6 (șase) luni de la ordinul de începere al activităților de execuție, Antreprenorul va notifica Beneficiarul cu privire la terminarea lucrărilor și începerea demersurilor pentru convocarea comisiei de recepție la terminarea lucrărilor.</t>
  </si>
  <si>
    <t>22.02.2026</t>
  </si>
  <si>
    <t>09.03.2026</t>
  </si>
  <si>
    <t>99/23.08.2024</t>
  </si>
  <si>
    <t>161/10.09.2024</t>
  </si>
  <si>
    <t>DOT ARCHITECTURE AND ENGINEERING</t>
  </si>
  <si>
    <t>MXM NORDCONS, WELL PLAST, IULIA BOSS SI CALORIA</t>
  </si>
  <si>
    <t>AA1_109/29.08.2024 Diminuare valoare Lucrari de reparatii : Sp.Clinic de Boli Infectioase si Tropicale "Dr.Victor Babes"; cu 8.299.024,17 lei</t>
  </si>
  <si>
    <t>OP 1374/26.09.2024</t>
  </si>
  <si>
    <t>OP 1375/26.09.2024</t>
  </si>
  <si>
    <t>OP 1286/29.08.2024</t>
  </si>
  <si>
    <t>OP 1285/29.08.2024</t>
  </si>
  <si>
    <t>OP 1284/29.08.2024</t>
  </si>
  <si>
    <t>OP 1283/29.08.2024</t>
  </si>
  <si>
    <t>AA2_143/05.09.2024 Se suplimenteaza valoarea ctr subs cu contravaloarea lucrarilor suplimentare de la Sp. Clinic de Boli Cronice " Dr. I. Cantacuzino" cu 1.071.452,54 lei</t>
  </si>
  <si>
    <t>AA1_142/05.09.2024 Se suplimenteaza pretul contractului cu 2.281.202,48 lei</t>
  </si>
  <si>
    <t>OP 1282/29.08.2024</t>
  </si>
  <si>
    <t>OP 1281/29.08.2024</t>
  </si>
  <si>
    <t xml:space="preserve">S7_117_29.08.24 la AC.8294/04.04.2023 </t>
  </si>
  <si>
    <t>Executie lucrari de reparatii la Spitalul Clinic Nicolae Malaxa</t>
  </si>
  <si>
    <t xml:space="preserve">AA3 13562/13.10.2017 SUPLIMENTARE VALOARE 16.091.723,22 LEI </t>
  </si>
  <si>
    <t xml:space="preserve">AA4 12502/24.04.2019 Actualizare de pret conform modificarii salariului minim aplicabil 13.752.756,34 lei </t>
  </si>
  <si>
    <t>OP 1409/01.10.2024</t>
  </si>
  <si>
    <t>OP 1412/30.07.2024  OP 1260/28.08.2024</t>
  </si>
  <si>
    <t>OP 1292/29.08.2024   OP 1291/29.08.2024</t>
  </si>
  <si>
    <t>DNS BIROTICA</t>
  </si>
  <si>
    <t>OP 1417/01.10.2024</t>
  </si>
  <si>
    <t>OP 1420/01.10.2024</t>
  </si>
  <si>
    <r>
      <t xml:space="preserve">Servicii privind proiectarea, asistenta tehnica din partea proiectantului si Executia lucrarilor pt realizarea obiectivului de investitii: </t>
    </r>
    <r>
      <rPr>
        <i/>
        <sz val="12"/>
        <rFont val="Times New Roman"/>
        <family val="1"/>
      </rPr>
      <t>Modificari interioare si exterioare, extindere, reabilitare si modernizare "Casa Doru"-Spitalul Clinic de Boli Infectioase si Tropicale "Dr.Victor Babes"</t>
    </r>
  </si>
  <si>
    <t>OP 1237/23.08.2024   OP 1312/04.09.2024</t>
  </si>
  <si>
    <t>OP 1218/22.08.2024  OP  1294/30.08.2024</t>
  </si>
  <si>
    <t>AA2-326/30.10.2024 LA CTR 31851 Prelungire durata contract 23.11.2024-23.11.2025</t>
  </si>
  <si>
    <t>OP 1931/23.12.2024</t>
  </si>
  <si>
    <t>01.01.2025</t>
  </si>
  <si>
    <t>EXTREME ENGINEERING</t>
  </si>
  <si>
    <t>AA4-136-04.09.24 la ctr.26988-13.10.22 Modificare clauza, ajustare formula de calcul</t>
  </si>
  <si>
    <t>OP 1887/23.12.2024</t>
  </si>
  <si>
    <t>OP 1888/23.12.2024</t>
  </si>
  <si>
    <t>AA5_327_30.10.2024 la CTR. 26988_30.10.2024 Prelungire valabilitate ctr. 31.12.2024-23.11.2025</t>
  </si>
  <si>
    <t>AA4_344_20.12.24 la CTR.31712 Prelungire durata contract pana la 30.06.2025; Se modifica art. 7 pct. 7.1 din Contractul de lucrari prin includerea, in documentele aferente contractului si a listelor ce se constituie in anexa la prezentul act aditional; suplimentare valoare contract cu 1.436.101,95 lei; Modificare art. 10 prin introducerea punctului 8, care prevede: Achizitiorul este obligat sa raspunda solicitarilor de clarificari de natura tehnica, formulate de executant ca urmare a emiterii dispozitiilor de santier, in termen de maxim 5 zile lucratoare, de la data transmiterii acestora de catre executant; Modificare art. 11 prin introducerea art. 5: executantul nu este raspunzator pentru exeutarea cu intarziere a obligatiilor asumate prin contract, daca intarzierea nu ii este imputabila; Modificare art. 12.1: Se majoreaza garantia de buna executie, cu suma de 36.204.25 lei (de la 206.530.20 lei la 242.734.45 lei)</t>
  </si>
  <si>
    <t>AA1_258_03.10.24 la CTR. 4014 Modificare "art. 2 Definitii lit. k subcontractant"</t>
  </si>
  <si>
    <t>AA2_532_23.12.24 la CTR. 4014 Suplimentare Pret cu 3.588.361.27 lei fara tva (4.270.149,91 lei cu tva) si Se prelungeste termenul de valabilitate al contractlui cu 4 luni pana la 15.06.2025</t>
  </si>
  <si>
    <t>AA1_533_23.12.24 la ACORD 7099 Suplimentare Pret cu 644.139.01 lei fara tva ( 766.525,41 lei cu tva) si Se prelungeste termenul de elaborare a proiectului tehnic si de transmitere catre beneficiar cu 6 luni (de la 3 luni la 9 luni)</t>
  </si>
  <si>
    <t>AA3_488 la S5/11048/16.05.24-AC.8294/04.04.23 MODIFICARI VALORI LUCRARI SPITAL OBREGIA 5.112.958,73 lei, CANTACUZINO 5.436.586,31 lei, MODIFICARI VALORI LUCRARI SEDII 195.953,31 lei</t>
  </si>
  <si>
    <t>OP 1762/29.11.2024</t>
  </si>
  <si>
    <t>OP 1932/23.12.2024</t>
  </si>
  <si>
    <t>OP 1933/23.12.2024</t>
  </si>
  <si>
    <t>AA4_521_20.12.24_ la S5/11048/16.05.24-AC.8294/04.04.23 Prelungire durata contract pana la 30.04.2025</t>
  </si>
  <si>
    <t>OP 1731/25.11.2024</t>
  </si>
  <si>
    <t>OP 1732/25.11.2024</t>
  </si>
  <si>
    <t>AA2_522_20.12.24_S6/12/06.06.2024- la AC.8294/04.04.2023 Prelungire durata contract-Executie lucrari de reparatii la Spitalul Clinic de Boli Cronice Sf.luca 01.01.2025-30.04.2025</t>
  </si>
  <si>
    <t>AA1_523_20.12.24_S7_117_29.08.24 la AC.8294/04.04.2023 Prelungire durata contract -Executie lucrari de reparatii la Spitalul Clinic Nicolae Malaxa 01.01.2025-30.04.2025</t>
  </si>
  <si>
    <t>VEOLIA ROMANIA SOLUTII INTEGRATE</t>
  </si>
  <si>
    <t>Proiectare si executie servicii pt "Ambulatoriu Spitalul Clinic de Boli Infectioase si Tropicale Dr.Victor Babes"</t>
  </si>
  <si>
    <t>177/19.09.2024</t>
  </si>
  <si>
    <t>25.09.2024</t>
  </si>
  <si>
    <t>OP 1470/15.10.2024</t>
  </si>
  <si>
    <t>OP 1471/13.10.2024</t>
  </si>
  <si>
    <t>OP 1640/22.11.2024</t>
  </si>
  <si>
    <t>OP 1885/23.12.2024</t>
  </si>
  <si>
    <t>OP 1927/23.12.2024</t>
  </si>
  <si>
    <t>OP 1050/16.05.2024</t>
  </si>
  <si>
    <t>OP 1051/16.05.2024</t>
  </si>
  <si>
    <t>14.11.2024</t>
  </si>
  <si>
    <t>S3_14.11.24.24 la A.C 26879/06.11.23</t>
  </si>
  <si>
    <t>Etichete dublu adezive 576 role*15,90ron (fara TVA)</t>
  </si>
  <si>
    <t>AA12 la CTR.2748/14.05.2012 PRELUNGIRE VALABILITATE CONTRACT 01.01.2025-30.06.2025</t>
  </si>
  <si>
    <t>AA10_524-20.12.2024 la CTR.26176_24.09.2019  PRELUNGIRE VALABILITATE 01.01.2025-30.06.2025</t>
  </si>
  <si>
    <t>OP 1644/22.11.2024</t>
  </si>
  <si>
    <t>OP 1895/23.12.2024</t>
  </si>
  <si>
    <t>S6_475_12.12.2024 la AC.9486</t>
  </si>
  <si>
    <t>Servicii de mentenanta preventiva, predictiva si corectiva pentru echipamentele, utilajele si dotarile aflate in exploatare in Corpurile B1 si C+D ale Spitalului clinic de Ortopedie, Traumatologie si TBC Osteoarticular "Foisor": piese 78.493,90 lei fara tva* 3 luni; mentenante 159.436,40 lei fara tva*3 luni</t>
  </si>
  <si>
    <t>31.03.2025</t>
  </si>
  <si>
    <t>AA1_553_30.12.24 LA CTR. 139 Prelungire valabilitate contract 01.01.2025-30.06.2025</t>
  </si>
  <si>
    <t xml:space="preserve">AA4_36481_29.12.2021 la CTR.26176_24.09.2019 Valoare 703.428,92 lei AA4 36481/29.12.2021 Ajustare pret contract conform OUG 15/2021 </t>
  </si>
  <si>
    <t xml:space="preserve">AA6 17691/28.06.2022 Renuntare Ajustare pret contract conform OUG 15/2021 (-493.036,05 lei ajustat 1.592.468,71 lei valoare de ajustare 1.099.432,66 lei)  </t>
  </si>
  <si>
    <t>OP 1290/29.08.2024      OP 1743/28.11.2024</t>
  </si>
  <si>
    <t>OP 1544/18.10.2024       OP 1545/18.10.2024</t>
  </si>
  <si>
    <t xml:space="preserve">OP 1701/25.11.2024  OP 1700/25.11.2024 </t>
  </si>
  <si>
    <t>OP 1844/17.12.2024      OP 1843/17.12.2024</t>
  </si>
  <si>
    <t>OP 1939/23.12.2024</t>
  </si>
  <si>
    <t>OP 998/30.04.2024</t>
  </si>
  <si>
    <t>OP 412/29.01.2025</t>
  </si>
  <si>
    <t>30.04.2025</t>
  </si>
  <si>
    <t>AA1_551_30.12.2024 LA CTR.140 Prelungire valabilitate contract 01.01.2025-30.06.2025</t>
  </si>
  <si>
    <t>17.02.2025</t>
  </si>
  <si>
    <t>ESS SRL</t>
  </si>
  <si>
    <t>Servicii gazduire si suport tehnic sistem MEDSCHOOL</t>
  </si>
  <si>
    <t>16/17.02.2025</t>
  </si>
  <si>
    <t>OP 766/28.03.2025</t>
  </si>
  <si>
    <t>OP 431/30.01.2025</t>
  </si>
  <si>
    <t>OP 430/30.01.2025</t>
  </si>
  <si>
    <t>OP 590/26.02.2025</t>
  </si>
  <si>
    <t>OP 590/27.02.2025</t>
  </si>
  <si>
    <t>OP 778/31.03.2025</t>
  </si>
  <si>
    <t>OP 591/26.02.2025</t>
  </si>
  <si>
    <t>OP 429/30.01.2025</t>
  </si>
  <si>
    <t>OP 607/26.02.2025</t>
  </si>
  <si>
    <t>OP 428/30.01.2025</t>
  </si>
  <si>
    <t>24.09.2025</t>
  </si>
  <si>
    <t>OP 377/29.01.2025</t>
  </si>
  <si>
    <t>OP 378/29.01.2025</t>
  </si>
  <si>
    <t>OP 620/26.02.2025</t>
  </si>
  <si>
    <t>OP 619/26.02.2025</t>
  </si>
  <si>
    <t>OP 700/24.03.2025</t>
  </si>
  <si>
    <t xml:space="preserve"> Executare LUCRARI aferente obiectivului de investitii - CONSTRUIRE AMBULATORIU SPITAL DE BOLI INFECTIOASE SI TROPICALE VICTOR BABES. </t>
  </si>
  <si>
    <t>S7_45_01.04.2025 la A.C. 9486/20.04.2023</t>
  </si>
  <si>
    <t>01.04.2025</t>
  </si>
  <si>
    <t>Servicii de mentenanta preventiva, predictiva si corectiva pentru echipamentele, utilajele si dotarile aflate in exploatare in Corpurile B1 si C+D ale Spitalului clinic de Ortopedie, Traumatologie si TBC Osteoarticular "Foisor": piese 78.493,90 lei fara tva* 1 luna; mentenante 159.436,40 lei fara tva</t>
  </si>
  <si>
    <t>AA6_42_25.03.2025 la CTR. 26988_13.10.2022 Suplimentare valoare contract cu suma de 148.113,30 lei</t>
  </si>
  <si>
    <t>30.06.2025</t>
  </si>
  <si>
    <t>03.06.2025</t>
  </si>
  <si>
    <t>OP 1893/23.12.2024</t>
  </si>
  <si>
    <t>01.05.2025</t>
  </si>
  <si>
    <t xml:space="preserve">Servicii de supervizare lucrari si asistenta tehnica prin diriginti de santier pentru lucrari de reparatii curente la imobilele aflate in administrarea ASSMB 8 luni*19.680 lei/luna fara TVA </t>
  </si>
  <si>
    <t>106/30.04.2025</t>
  </si>
  <si>
    <t>OP 1263/23.06.2025</t>
  </si>
  <si>
    <t>07.05.2025</t>
  </si>
  <si>
    <t xml:space="preserve">Servicii de paza si protectie a bunurilor si persoanelor si Servicii de mentenenta a sistemelor de supraveghere video, alarma la efractie, control acces cu personal atestat, pentru obiectivele ASSMB (Sf. Ecaterina- 1 post/24 h, Dimitrie Cantemir- 1 post/24 h, Ion Mihalache- 2 posturi/24h, Sos. Panduri- 2 posturi/24 h).                       Servicii de paza si protectie: 35280*24.88 lei/ora; Servicii de mentenata a sistemelor 8 luni*500 lei/luna    </t>
  </si>
  <si>
    <t>112/07.05.2025</t>
  </si>
  <si>
    <t>OP 1256/23.06.2025</t>
  </si>
  <si>
    <t>OP 1204/19.06.2025</t>
  </si>
  <si>
    <t>OP 1255/23.06.2025</t>
  </si>
  <si>
    <t>AA2_150_13.06.25 LA CTR. 139 Prelungire valabilitate contract 01.07.2025-31.12.2025</t>
  </si>
  <si>
    <t>AA2_144_02.06.2025 la CTR. 140 Prelungire valabilitate contract 01.07.2025-31.12.2025</t>
  </si>
  <si>
    <t>OP 844/16.04.2025</t>
  </si>
  <si>
    <t>OP 1117/19.05.2025</t>
  </si>
  <si>
    <t>OP 1264/23.06.2025</t>
  </si>
  <si>
    <t xml:space="preserve">ACORD CADRU </t>
  </si>
  <si>
    <t>09.04.2025</t>
  </si>
  <si>
    <t xml:space="preserve">LOT 3, Servicii de curatenie interioara, exterioara, intretinere spatii asfaltate/neinierbite si spatii verzi cu degajare deseuri menajere si vegetale 5lei fara tva/mp, cantitate minica acord 50.000 mp si maxim 222.000 mp </t>
  </si>
  <si>
    <t>S1_145_03.06.25 LA A.C 54</t>
  </si>
  <si>
    <t>Servicii de curatenie interioara, exterioara, intretinere spatii asfaltate/neinierbate si spatii verzi cu degajare deseuri menajere si vegetale 2500 mp</t>
  </si>
  <si>
    <t>Servicii de administrare, mentenanta si asistenta tehnica IT pentru website-ul ww.assmb.ro</t>
  </si>
  <si>
    <t>IUNA SAFETY</t>
  </si>
  <si>
    <t xml:space="preserve">Servicii in domeniul securitatii si sanatatii in munca si Servicii in domeniul apararii impotriva incendiilor si protectiei civile - Situatii de urgenta in conformitate cu obligatiile asumate prin prezentul contract 1442 pers*3.5 lei/luna*8 luni=40.376 lei/1442 pers*3.5lei/luna*8luni=40.376 lei </t>
  </si>
  <si>
    <t>54/09.04.2025</t>
  </si>
  <si>
    <t>08.04.2027</t>
  </si>
  <si>
    <t>91/17.04.2025</t>
  </si>
  <si>
    <t>99/23.04.2025</t>
  </si>
  <si>
    <t>01.08.2025</t>
  </si>
  <si>
    <t>RO-VERDE LANDSCAPING</t>
  </si>
  <si>
    <t>ASOC. GARDEN CENTER GROUP (lider de asociere), RO-VERDE LANDSCAPING</t>
  </si>
  <si>
    <t>Servicii de inchiriere si intretinere servere cu spatii de stocare pentru e-mail-uri si domenii, pentru website-ul www.assmb.ro              8 luni*5.600 lei/luna</t>
  </si>
  <si>
    <t xml:space="preserve">Servicii de mentenanta pentru instalatiile aferente celor trei imobile in care isi desfasoara activitatea angajatii ASSMB, Sf. Ecaterina, Dimitrie Cantemir, Ion Mihalache                      8 luni*11.600 lei fara tva/luna          </t>
  </si>
  <si>
    <t>INTRGRAT IT</t>
  </si>
  <si>
    <t>Servicii de mentenanta IT hardware, software si retea interna pentru echipamentele din dotarea ASSMB, la sediile urmatoare: Sfanta Ecaterina, Dimitrie Cantemir, Ion Mihalache (8 luni x 17.000 lei/luna fara TVA</t>
  </si>
  <si>
    <t>104/29.04.2025</t>
  </si>
  <si>
    <t>87/17.04.2025</t>
  </si>
  <si>
    <t>92/17.04.2025</t>
  </si>
  <si>
    <t>OP 1257/23.06.2025</t>
  </si>
  <si>
    <t>OP 1302/26.06.2025</t>
  </si>
  <si>
    <t>OP 1232/23.06.2025</t>
  </si>
  <si>
    <t>OP 1227/23.06.2025</t>
  </si>
  <si>
    <t>OP 1238/23.06.2025</t>
  </si>
  <si>
    <t>Servicii de  depozitare documente arhiva 5.000 cut*8 luni*1 leu/cutie</t>
  </si>
  <si>
    <t xml:space="preserve">Servicii de back-up pentru serverele din sediul ASSMB:        Sfanta Ecaterina        8 buc*5000 lei fara TVA; Dimitrie Cantemir  8 buc*5000 lei fara TVA; Ion Mihalache 8 buc*5000 lei fara TVA; </t>
  </si>
  <si>
    <t>Servicii de consultanta, supervizare lucrari si asistenta tehnica prin diriginti de santier pentru obiectivul de investitii ¨Construire Ambulatoriu Spital de Boli Infectioase si Tropicale Dr. Victor Babes¨</t>
  </si>
  <si>
    <t xml:space="preserve">Asistenta software abonament pt aplicatia PROSal (Serviciul salarizare) - 8 luni - 3.400 lei/luna fara TVA= 4.046,00 lei cu tva/luna. </t>
  </si>
  <si>
    <t>CMI DR.ANTON CONSTANTA</t>
  </si>
  <si>
    <t>Servicii de livrare si analiza a testelor pt.controlul biologic al sterilizarii la autoclava si plasma (Geobaccilus stearothermopophilus) - 1264*25ron pt cabinetele stomatologice din unitatile de invatamant din Bucuresti aflate in subordinea ASSMB</t>
  </si>
  <si>
    <t>Program informatic de gestiune pentru aplicatia Buget Manager (module: achizitii, contracte, comenzi, contabilitate, gestiune ) cu asistenta tehnica si mentenanta pe 8 luni (MAI-decembrie) x 3.600lei/luna fara TVA fara TVA=34.272,00 LEI CU TVA</t>
  </si>
  <si>
    <t>28.05.2025</t>
  </si>
  <si>
    <t>Servicii pentru elaborarea DTE faza " Studiu de fezabilitate modernizare si extindere Spital Sf. Luca in vederea imbunatatirii serviciilor de ingrijiri paliative"</t>
  </si>
  <si>
    <t>05.06.2025</t>
  </si>
  <si>
    <t>TECHMEDIA ELECTRONICS</t>
  </si>
  <si>
    <t>Servicii de expertiza tehnica la risc seismic pentru Pavilionul K din Spitalul Clinic Colentina</t>
  </si>
  <si>
    <t>MEDIMPACT SRL</t>
  </si>
  <si>
    <t>prestarea serviciilor de medicina muncii, atat pentru personalul contractual al Achizitorului cat si pentru personalul medical care isi desfasoara activitatea in cabinetele de asistenta medicala si de medicina dentara din unitatile de invatamant public din Mun.BUC.NEPLATITOR DE TVA</t>
  </si>
  <si>
    <t>98/23.04.2025</t>
  </si>
  <si>
    <t>96/23.04.2025</t>
  </si>
  <si>
    <t>108/30.04.2025</t>
  </si>
  <si>
    <t>94/17.04.2025</t>
  </si>
  <si>
    <t>102/29.04.2025</t>
  </si>
  <si>
    <t>97/23.04.2025</t>
  </si>
  <si>
    <t>137/28.05.2025</t>
  </si>
  <si>
    <t>146/05.06.2025</t>
  </si>
  <si>
    <t>172/25.06.2025</t>
  </si>
  <si>
    <t>05.05.2025</t>
  </si>
  <si>
    <t>14.07.2025</t>
  </si>
  <si>
    <t>28.11.2025</t>
  </si>
  <si>
    <t>04.08.2025</t>
  </si>
  <si>
    <t>OP 1214/23.06.2025</t>
  </si>
  <si>
    <t>OP 1240/23.06.2025</t>
  </si>
  <si>
    <t>OP 1228/23.06.2025</t>
  </si>
  <si>
    <t>ANUNT DE PUBLICITATE</t>
  </si>
  <si>
    <t>ORDIN DE SISTARE LUCRARI 9817_11.04.2025 Sistarea lucrarilor de executie ce fac obiectul contractului, incepand cu data de 15.04.2025. Reluarea lucrarilor se va face la o data comunicata ulterior. Mentionam ca durata de executie ramasa este de 2 luni.</t>
  </si>
  <si>
    <t>OP 940/29.04.2025</t>
  </si>
  <si>
    <t>OP 941/29.04.2025</t>
  </si>
  <si>
    <t>OP 808/16.04.2025</t>
  </si>
  <si>
    <t>OP 951/29.04.2025</t>
  </si>
  <si>
    <t>OP 1045/13.05.2025</t>
  </si>
  <si>
    <t>OP 1086/19.05.2025</t>
  </si>
  <si>
    <t>OP 1289/23.06.2025</t>
  </si>
  <si>
    <t>OP 1290/23.06.2025</t>
  </si>
  <si>
    <t>OP 1288/23.06.2025</t>
  </si>
  <si>
    <t>OP 973/30.04.2025</t>
  </si>
  <si>
    <t>OP 1017/13.05.2025</t>
  </si>
  <si>
    <t>OP 972/30.04.2025</t>
  </si>
  <si>
    <t>OP 1022/13.05.2025</t>
  </si>
  <si>
    <t>OP 1023/13.05.2025</t>
  </si>
  <si>
    <t>OP 1018/13.05.2025</t>
  </si>
  <si>
    <t>OP 1019/13.05.2025</t>
  </si>
  <si>
    <t>OP 807/16.04.2025</t>
  </si>
  <si>
    <t>OP 1020/13.05.2025</t>
  </si>
  <si>
    <t>OP 1021/13.05.2025</t>
  </si>
  <si>
    <t xml:space="preserve">S8_171_25.06.25 la AC.8294/04.04.2023 </t>
  </si>
  <si>
    <t>Execuție lucrări de reparații la Spitalul Clinic “Dr. Ion Cantacuzino”; Execuție lucrări de reparații la Spitalul Clinic de Boli Cronice “Sf. Luca”; Execuție lucrări de reparații la Spitalul Clinic de Psihiatrie “Prof. Dr. Alexandru Obregia”; Execuție lucrări de reparații la Spitalul Clinic Filantropia; Execuție lucrări de reparații la Spitalul Clinic Colțea; Execuție lucrări de reparații la imobilele în care își desfășoară activitatea ASSMB; Execuție lucrări de reparații la Spitalul Clinic Colentina</t>
  </si>
  <si>
    <t>25.06.2025</t>
  </si>
  <si>
    <t>17.06.2025</t>
  </si>
  <si>
    <t>F&amp;F ENERGY SOLUTIONS</t>
  </si>
  <si>
    <t>Lucrari de amenajari instalatii electrice la Spitalul clinic Colentina ( Pavilion C ( fost STB)) Ambulatoriu</t>
  </si>
  <si>
    <t>159/17.06.2025</t>
  </si>
  <si>
    <t>17.10.2025</t>
  </si>
  <si>
    <t>OP 572/26.02.2025</t>
  </si>
  <si>
    <t>OP 580/26.02.2025</t>
  </si>
  <si>
    <t>OP 1321/27.06.2025</t>
  </si>
  <si>
    <t>OP 1320/27.06.2025</t>
  </si>
  <si>
    <t>ENDRESS ZENESSIS GROUP</t>
  </si>
  <si>
    <t>Furnizare, instalare si punerea in funstiune - UPS de mare capacitate 1 buc pentru Pavilionul K - Spitalul Clinic Colentina Bucuresti</t>
  </si>
  <si>
    <t>138/30.05.2025</t>
  </si>
  <si>
    <t>09.10.2025</t>
  </si>
  <si>
    <t>13.08.2025</t>
  </si>
  <si>
    <t>04.06.2025</t>
  </si>
  <si>
    <t>03.10.2025</t>
  </si>
  <si>
    <t>AA5_174_27.06.25 la CTR. 31712 Prelungire durata contract pana la 30.09.2025</t>
  </si>
  <si>
    <t>AA. 13 la CTR.2748/14.05.2012 PRELUNGIRE VALABILITATE CONTRACT 01.07.2025-30.09.2025</t>
  </si>
  <si>
    <t>AA. 11_161-19.06.2025 la CTR.26176_24.09.2019 PRELUNGIRE VALABILITATE 01.07.2025-30.09.2025</t>
  </si>
  <si>
    <t>AA2_153_16.06.2025 la A.C.9486_20.04.2023 SUPLIMENTARE VALOARE ACORD CADRU cu 630,050.26 lei</t>
  </si>
  <si>
    <t>OP 701/24.03.2025</t>
  </si>
  <si>
    <t>OP 838/16.04.2025</t>
  </si>
  <si>
    <t>OP 1156/30.05.2025</t>
  </si>
  <si>
    <t>OP 1308/26.06.2025</t>
  </si>
  <si>
    <t>OP 1307/26.06.2025</t>
  </si>
  <si>
    <t>OP 1243/23.06.2025</t>
  </si>
  <si>
    <t>OP 1244/23.06.2025</t>
  </si>
  <si>
    <t>S8_107_30.04.2025 la A.C. 9486/20.04.2023</t>
  </si>
  <si>
    <t>Servicii de mentenanta preventiva, predictiva si corectiva pentru echipamentele, utilajele si dotarile aflate in exploatare in Corpurile B1 si C+D ale Spitalului clinic de Ortopedie, Traumatologie si TBC Osteoarticular "Foisor": piese 78.493,90 lei fara tva* 6 luni; mentenante 159.436,40 lei fara tva * 6 luni</t>
  </si>
  <si>
    <t>30.10.2025</t>
  </si>
  <si>
    <t>HALMADENT</t>
  </si>
  <si>
    <t>OP 1304/26.06.2025</t>
  </si>
  <si>
    <t>OP 1237/23.06.2025</t>
  </si>
  <si>
    <t>OP 946/29.04.2025</t>
  </si>
  <si>
    <t>195/21.07.2025</t>
  </si>
  <si>
    <t>Servicii de colectare, prelucrare, centralizare si validare a situatiilor financiare lunare, trimestriale si anuale, Bugetului de Venituri si Cheltuieli atat pentru activitatea proprie cat si pentru unitatile sanitare subordonate si prelucrarea facturii electronice in relatia B2B (raportare/facturare) si a facturii electronice in relatia B2C (raportare) pentru activitatea ASSMB</t>
  </si>
  <si>
    <t>21.07.2025</t>
  </si>
  <si>
    <t>20.07.2027</t>
  </si>
  <si>
    <t>NEGOCIERE FARA PUBLICARE PREALABILA A UNUI ANUNT DE PARTICIPARE</t>
  </si>
  <si>
    <t>OP 1830/25.09.2025</t>
  </si>
  <si>
    <t>S1_227_01.08.25 la AC 195_21.07.25</t>
  </si>
  <si>
    <t>OP 1875/25.09.2025</t>
  </si>
  <si>
    <t>AA1_90_17.04.2025 la CTR. 8390_12.04.2025</t>
  </si>
  <si>
    <t>OP 1593/25.07.2025</t>
  </si>
  <si>
    <t>OP 1684/19.08.2025</t>
  </si>
  <si>
    <t>AA1_308_28.08.25 la CTR. 106 Majorare cota tva, de la 19% la 21% valoare: 1.968 lei</t>
  </si>
  <si>
    <t>OP 1891/29.09.2025</t>
  </si>
  <si>
    <t>OP 1629/31.07.2025</t>
  </si>
  <si>
    <t>OP 1327/01.07.2025</t>
  </si>
  <si>
    <t>OP 1613/28.07.2025</t>
  </si>
  <si>
    <t>AA1_310_28.08.2025 LA CTR.112_07.05.2025 Majorare cota tva, de la 19% la 21% Valoare: 11.514.7</t>
  </si>
  <si>
    <t>OP 1410/11.07.2025</t>
  </si>
  <si>
    <t>OP 1612/28.07.2025</t>
  </si>
  <si>
    <t>OP 1746/02.09.2025</t>
  </si>
  <si>
    <t>OP 1693/22.08.2025</t>
  </si>
  <si>
    <t>OP  1707/27.08.2025</t>
  </si>
  <si>
    <t>OP 1751/05.09.2025</t>
  </si>
  <si>
    <t>OP 1716/27.08.2025</t>
  </si>
  <si>
    <t>OP 1685/19.08.2025</t>
  </si>
  <si>
    <t>OP 1831/25.09.2025</t>
  </si>
  <si>
    <t>OP 1778/11.09.2025</t>
  </si>
  <si>
    <t>OP 1782/16.09.2025</t>
  </si>
  <si>
    <t>OP 1787/22.09.2025</t>
  </si>
  <si>
    <t>OP 1847/25.09.2025</t>
  </si>
  <si>
    <t>OP 1844/25.09.2025</t>
  </si>
  <si>
    <t>OP 1888/26.09.2025</t>
  </si>
  <si>
    <t>AA1_330_28.08.2025 LA CTR.16_17.02.2025 Majorare cota tva, de la 19% la 21% Valoare: 350 lei</t>
  </si>
  <si>
    <t>OP 1614/28.07.2025</t>
  </si>
  <si>
    <t>OP 1669/19.08.2025</t>
  </si>
  <si>
    <t>OP 1837/25.09.2025</t>
  </si>
  <si>
    <t>AA1_332_28.08.25 LA_A.C.54_09.04.25 Majorare cota tva, de la 19% la 21% Valoare: 21.945.80 lei</t>
  </si>
  <si>
    <t>OP 1839/25.09.2025</t>
  </si>
  <si>
    <t>AA1_228 LA S1 145 Prelungire durata contractuala 04.08.2025-02.09.2025 si suplimentare valoare TVA de la 19% la 21% Valoare: 250 lei</t>
  </si>
  <si>
    <t>OP 1617/28.07.2025</t>
  </si>
  <si>
    <t>OP 1842/25.09.2025</t>
  </si>
  <si>
    <t>AA1_179_07.07.25 la CTR.91Servicii de administrare, mentenanta si asistenta tehnica IT pentru website-ul ww.assmb.ro, Recuperare Oncologica, proiect Fiv 3 si proiect Testare Babes Papanicolu</t>
  </si>
  <si>
    <t>AA2_333_28.08.2025 la CTR. 91 Majorare cota tva, de la 19% la 21% Valoare: 440 lei</t>
  </si>
  <si>
    <t>OP 1553/23.07.2025</t>
  </si>
  <si>
    <t>OP 1673/19.08.2025</t>
  </si>
  <si>
    <t>OP 1849/25.09.2025</t>
  </si>
  <si>
    <t>OP 1616/28.07.2025</t>
  </si>
  <si>
    <t>OP 1843/25.09.2025</t>
  </si>
  <si>
    <t>AA1_335_28.08.2025 la CTR.104 Majorare cota tva, de la 19% la 21% Valoare: 560 lei</t>
  </si>
  <si>
    <t>AA1_336_28.08.25 LA CTR.87_28.08.25 Majorare cota tva, de la 19% la 21% Valoare: 1.160 lei</t>
  </si>
  <si>
    <t>OP 1556/23.07.2025</t>
  </si>
  <si>
    <t>OP 1846/25.09.2025</t>
  </si>
  <si>
    <t>OP 1676/19.08.2025</t>
  </si>
  <si>
    <t>OP 1672/19.08.2025</t>
  </si>
  <si>
    <t>AA1_337_28.08.25 la CTR. 92 Majorare cota tva, de la 19% la 21%  Valoare: 1.700 lei</t>
  </si>
  <si>
    <t>OP 1409/17.07.2025</t>
  </si>
  <si>
    <t>OP 1690/20.08.2025</t>
  </si>
  <si>
    <t>OP 1811/23.09.2025</t>
  </si>
  <si>
    <t>OP 1677/19.08.2025</t>
  </si>
  <si>
    <t>OP 1841/25.09.2025</t>
  </si>
  <si>
    <t>AA1_341_28.08.25  la CTR. 96 Majorare cota tva, de la 19% la 21% Valoare: 1.500 lei</t>
  </si>
  <si>
    <t>AA1_173_27.06.2025 la CTR.108_30.04.2025 Prelungire valabilitate 01.07.2025-30.09.2025</t>
  </si>
  <si>
    <t>AA2_342_28.08.2025 la CTR.108_30.04.25 Majorare cota tva, de la 19% la 21% Valoare: 1.439.10 lei</t>
  </si>
  <si>
    <t>OP 1546/23.07.2025</t>
  </si>
  <si>
    <t>OP 1678/19.08.2025</t>
  </si>
  <si>
    <t>OP 1833/25.09.2025</t>
  </si>
  <si>
    <t>AA1_343_28.08.2025 LA CTR.94_17.04.2025 Majorare cota tva, de la 19% la 21% Valoare 340 lei</t>
  </si>
  <si>
    <t>OP 1701/26.08.2025</t>
  </si>
  <si>
    <t>OP 1555/23.07.2025</t>
  </si>
  <si>
    <t>OP 1686/19.08.2025</t>
  </si>
  <si>
    <t>OP 1836/25.09.2025</t>
  </si>
  <si>
    <t>OP 1702/26.08.2025</t>
  </si>
  <si>
    <t>ECONATURALIA</t>
  </si>
  <si>
    <t>Servicii de toaletare, intretinere,formare si regenerare arbori si arbusti, Servicii de defrisare arbori si arbusti si Servicii de extragere cioate si radacini arbori si arbusti, cu evacuare masa lemnoasa</t>
  </si>
  <si>
    <t>S1_185_09.07.25 LA A.C 176</t>
  </si>
  <si>
    <t>176/30.06.2025</t>
  </si>
  <si>
    <t>29.06.2027</t>
  </si>
  <si>
    <t>06.09.2025</t>
  </si>
  <si>
    <t>AA1_303_28.08.25 LA A.C 176 Majorare cota tva, de la 19% la 21% Valoare: 56.348.32 lei</t>
  </si>
  <si>
    <t>PEISAGISTICA SHRI GARDEN</t>
  </si>
  <si>
    <t xml:space="preserve">Servicii de plantare arbori in compensare </t>
  </si>
  <si>
    <t>175/30.06.2025</t>
  </si>
  <si>
    <t>05.08.2025</t>
  </si>
  <si>
    <t>MAXIM SILVER CONSTRUCT</t>
  </si>
  <si>
    <t>Servicii de elaborare a documentatiei tehnico-economica faza DALI, pt. reabilitarea energetica si consolidarea corpului C9 din cadrul spitalului "Prof. Dr. Alexandru Obregia"</t>
  </si>
  <si>
    <t>30 zile de la data emiterii ordinului de incepere a prestarii serviciilor</t>
  </si>
  <si>
    <t>233/05.08.2025</t>
  </si>
  <si>
    <t>AA1_372_10.09.25 LA ctr. 233 Prelungire termen de valabilitate cu 90 zile pentru prestarea serviciilor (14.12.2025)</t>
  </si>
  <si>
    <t>08.08.2025</t>
  </si>
  <si>
    <t>Servicii de consultanta lucrari si asistenta tehnica prin diriginti de santier pentru obiectivul de investitii  Banca de tesuturi-Spitalul Clinic Colentina</t>
  </si>
  <si>
    <t>Servicii de reparare si intretinere a aparaturii medicale pentru cabinetele de medicina stomatologicadin unitatile de invatamant public din Bucuresti aflate in subordinea ASSMB 158 cabinete *2 trimestre*200/cabinet fara tva</t>
  </si>
  <si>
    <t>246/08.08.2025</t>
  </si>
  <si>
    <t>229/04.08.2025</t>
  </si>
  <si>
    <t>pana la receptia la terminarea lucrarilor</t>
  </si>
  <si>
    <t>SISTEMATIC PROIECT</t>
  </si>
  <si>
    <t>Servicii de proiectare avand ca obiect elaborarea documentatiilor tehnico-economice faza studiu de fezabilitate cu elemente de DALI Pavilionul G Spitalul Clinic Colentina</t>
  </si>
  <si>
    <t>247/11.08.2025</t>
  </si>
  <si>
    <t>12.08.2025</t>
  </si>
  <si>
    <t>19.08.2025</t>
  </si>
  <si>
    <t>Servicii de consultanta, lucrari si asistenta tehnica prin diriginti de santier pentru obiectivul de investitii: Modificari interioare si exterioare, extindere , reabilitare si modernizare Pavilion - "Casa Doru" - Spitalul Clinic de Boli Infectioase si Tropicale " Dr. V. Babes"</t>
  </si>
  <si>
    <t>STERILECO</t>
  </si>
  <si>
    <t>Servicii de colectare, transport, procesare si eliminare finala a deseurilor rezultate din activitati medicale 81.600 colectari*23.50 lei fara TVA/colectare</t>
  </si>
  <si>
    <t>S1_442_25.09.25 LA AC288</t>
  </si>
  <si>
    <t>25.09.2025</t>
  </si>
  <si>
    <t>Servicii de colectare, transport, procesare si eliminare finala a deseurilor rezultate din activitati medicale 13.600 colectari *23.50 lei fara tva/colectare</t>
  </si>
  <si>
    <t>262/19.08.2025</t>
  </si>
  <si>
    <t>288/27.08.2025</t>
  </si>
  <si>
    <t>01.09.2025</t>
  </si>
  <si>
    <t>31.08.2027</t>
  </si>
  <si>
    <t>30.11.2025</t>
  </si>
  <si>
    <t>Subcontracttant: VITALIA SALUCRITATE PRAHOVA</t>
  </si>
  <si>
    <t>AA7_326 la CTR. 26988_13.10.2022 Majorare cota tva, de la 19% la 21% Valoare: 55.426.78 lei</t>
  </si>
  <si>
    <t>OP 1311/27.06.2025</t>
  </si>
  <si>
    <t>OP 1312/27.06.2025</t>
  </si>
  <si>
    <t>OP 1880/25.09.2025</t>
  </si>
  <si>
    <t>OP 1884/25.09.2025</t>
  </si>
  <si>
    <t>OP 1313/27.06.2025</t>
  </si>
  <si>
    <t>OP 1314/27.06.2025</t>
  </si>
  <si>
    <t>OP 1610/28.07.2025</t>
  </si>
  <si>
    <t>OP 1879/25.09.2025</t>
  </si>
  <si>
    <t>OP 1878/25.09.2025</t>
  </si>
  <si>
    <t>AA3_67_16.04.2025 la CTR. 4014 Prelungire durata valabilitate Ctr. 4014 pana la 31.12.2025</t>
  </si>
  <si>
    <t>ORDIN DE RELUARE LUCRARI Reluare lucrarilor la obiectiv incepand cu data de 21.07.2025</t>
  </si>
  <si>
    <t>OP 1723/28.08.2025</t>
  </si>
  <si>
    <t>OP 1793/22.09.2025</t>
  </si>
  <si>
    <t>OP 1722/28.08.2025</t>
  </si>
  <si>
    <t>OP 1319/27.06.2025</t>
  </si>
  <si>
    <t>OP 1322/27.06.2025</t>
  </si>
  <si>
    <t>OP 1592/25.07.2025</t>
  </si>
  <si>
    <t>OP 1664/19.08.2025</t>
  </si>
  <si>
    <t>OP 1792/22.09.2025</t>
  </si>
  <si>
    <t>AA2_360_02.09.25 la CTR.19306 Modificare lider de asociere (Alpha Project)</t>
  </si>
  <si>
    <t>AA1_322_28.08.25 la ACORD 161 Majorare cota tva, de la 19% la 21% Valoare: 1.049.609.74 lei</t>
  </si>
  <si>
    <t>AA1_320 LA CTR.159 MAJORARE COTA TVA DE LA 19% LA 21% Valoare: 9.500 lei</t>
  </si>
  <si>
    <t>15.10.2025</t>
  </si>
  <si>
    <t>AA1_28.08.25 la A.C. 26879 Majorare cota tva, de la 19% la 21% Valoare: 338.67 lei</t>
  </si>
  <si>
    <t>S4_09.07.25 la A.C 26879/06.11.23</t>
  </si>
  <si>
    <t>Etichete dublu adezive 406 role*15,90ron (fara TVA)</t>
  </si>
  <si>
    <t>OP 1853/25.09.2025</t>
  </si>
  <si>
    <t>03.07.2025</t>
  </si>
  <si>
    <t>Hartie igienica, role celuloza, 3 straturi,19 metri, 96 grame, PUFINA, DIVERSE AROME 5.496 buc*1.97 lei fara tva/buc; Detergent dezinfectant fara clor cu pulverizator, 750ml, IGIENOL, Mar Verde 30 buc*16 lei fara tva/buc; Solutie detergent de pentru spalat geamuri, pompita, cu amoniac, 750ml, DUAL POWER 30 buc*10.45 lei fara tva/buc; Laveta microfibra, 40 x 40 cm, respecta ORDINUL nr.1.761, albastra 60 buc*3.40 lei fara tva/buc; Rezerva de mop din bumbac, 250grame, albastru IMP 50 buc*5.25 lei fara tva/buc; Sapun lichid cu pompita, igienizant, 500ml diverse Arome, PROMAX 250 buc*6.47 lei fara tva/buc; Servetele prosop pliate hartie, laminate tip V, celuloza, 2 str, 21x25cm, 150 buc, GREEN JUMBO 2.500 pachete*5.50 lei fara tva/pachet; Solutie crema de curatat gresie, faianta, obiecte sanitare, ceramice, 500 ml, CIF 20 buc*8.90 lei fara tva/buc; Detergent solutie universal pardoseli, gresie, faianta, 5 l, ASEVI, Migei Trandafir 20 buc*22.90 lei fara tva/buc</t>
  </si>
  <si>
    <t>Apa oxigenata 3% flacon*200ml 5.664 flacon*2.97 lei fara tva/flacon; Pene interdentare asortate cutie*200 buc 352 cutii*19 lei fara tva/cutie ; Canule pentru aspirarea salivei (unică folosinţă) punga*100 buc 1.934 pungi*11 lei fara tva/punga; Solutie astringenta / hemostatica Flacon 10ml 352 Flacoane*28.90 lei fara tva/flacon; Conuri din gutaperca 416 cutii*10 lei fara tva/cutie; Conuri din hartie 758 cutii*11 lei fara tva/cutie; Bureti cu efect hemostatic 6.526 blistere*7.90 lei fara tva/blister; Lubrifiant pentru turbina si piese de mana flacon*500ml 352 flacoane*44.79 lei fara tva/flacon; Set discuri abrazive asortate cu mandrin cutie*40buc 352 cutii*35 lei fara tva/cutie</t>
  </si>
  <si>
    <t>TZMO ROMANIA</t>
  </si>
  <si>
    <t xml:space="preserve">Manusi de consultatie latex XS 992 cutii*9.50 lei fara tva/cutie; Manusi de consultatie latex S 5.032 cutii*10 lei fara tva/cutie; Manusi de consultatie latex M 3.532 cutii*10 lei fara tva/cutie; Manusi de consultatie latex L 1.062 cutii*10 lei fara tva/cutie; Manusi de consultatie latex XL 106 cutii*9.5 lei fara tva/cutie; Manusi de consultatie nitril XS 474 cutii*7.5 lei fara tva/cutie; Manusi de consultatie nitril S 2.246 cutii*8 lei fara tva/cutie; Manusi de consultatie nitril M 2.316 cutii*8 lei fara tva/cutie; Manusi de consultatie nitril L 846 cutii*8 lei fara tva/cutie; Manusi de consultatie nitril XL 122 cutii*7.5 lei fara tva/cutie; </t>
  </si>
  <si>
    <t>Povidonum iodinatum solutie cutanata 10 % 1.604 fl*17 lei fara tva/flacon</t>
  </si>
  <si>
    <t>Ace atraumatice de unica folosinta pentru seringa Uniject 0.3mm*25mm 260 cutie*100 buc * 32 lei fara tva/cutie; Ace atraumatice de unica folosinta pentru seringa Uniject 0.4mm36/37/38mm 114 cutie*100 buc * 32 lei fara tva/cutie.; Ace de tratament endodontic Reamers 704 cutie*6 buc * 19 lei fara tva/cutie; Ace de tratament endodontic Hedstrom 704 cutie*6 buc * 16 lei fara tva/cutie; Ace de tratament endodontic Lentullo 21mm 570 cutie*4 buc * 22 lei fara tva/cutie; Ace de tratament endodontic Lentullo 25mm 524 cutie*4 buc * 22 lei fara tva/cutie; Ace de tratament endodontic Miller 45mm 308 cutie*12 buc * 20 lei fara tva/cutie; Ace de tratament endodontic Tirre-nerves  1.010 cutie*6 buc * 13 lei fara tva/cutie ; Ace de tratament endodontic Kerr 704 cutie*6 buc * 16 lei fara tva/cutie; Ace irigare endocanaliculara 352 cutie*100 buc * 95 lei fara tva/cutie; Aplicatoare liant pentru compozit 1.098 punga*100 buc * 17 lei fara tva/punga; Benzi abrasive 352 cutie*100 buc * 27 lei fara tva/cutie; Freze diamantate sau din otel (extradure) pentru piesă unghi sferice, nr. 18 3.520 buc * 9.90 lei fara tva/buc; Freze diamantate sau din otel (extradure) pentru piesă unghi sferice, nr. 20 3.080 buc * 9.90 lei fara tva/buc; Freze diamantare sau din otel (extradure) pentru piesă unghi con invers, nr. 18 3.520 buc * 9.90 lei fara tva/buc; Freze diamantate pentru turbina, forma sferica, nr. 14, culoarea albastră 3.520 buc * 6 lei fara tva/buc; Freze diamantate pentru turbina, forma sferica, nr. 16, culoarea albastră 3.520 buc * 6 lei fara tva/buc; Freze diamantate pentru turbina, forma cilindrica cu vârf plat, nr. 14, culoarea albastră 3.520 buc * 6 lei fara tva/bu; Freze diamantate pentru turbina, forma con invers, nr. 14, culoarea verde 3.520 buc * 6 lei fara tva/buc; Freze diamantate pentru turbina, forma con invers, nr. 16, culoarea verde 3.520 buc * 6 lei fara tva/buc; Freze din oţel (extradure) pentru turbină, sferice, nr. 16 3.520 buc * 9.90 lei fara tva/buc; Freze din oţel (extradure) pentru turbină, con invers, nr. 16 3.520 buc * 9.90 lei fara tva/buc;  Freze pentru lustruit diamantate, forma pară, culoare verde 3.520 buc * 6 lei fara tva/buc; Freze pentru lustruit diamantate, forma olivă, culoare albastru 3.520 buc * 6 lei fara tva/buc; Freze pentru lustruit diamantate, forma oliva, culoare verde 3.520 buc * 6 lei fara tva/buc; Kit sigilare 1.050 buc * 84 lei fara tva/buc; Liant pentru materiale compozite 352 flacon*3ml * 180 lei fara tva/flacon; Matrice din celuloid 352 cutie*100 buc * 36 lei fara tva/cutie; Matrice metalica 90 rola - 5m * 28 lei fara tva/rola; Rola hartie imprimanta autoclav 868 buc * 14.50 lei fara tva/buc; Rulouri de vata 704 punga*1000 buc * 30 lei fara tva/punga; Trusa de consultatie de unica folosinta formata din oglinda, sonda, pensa 1.990 buc * 2.50 lei fara tva/buc</t>
  </si>
  <si>
    <t>LUAN VISION</t>
  </si>
  <si>
    <t>Alcool sanitar flacon 500 ml 3.430 fl*2.97 lei fara tva/flacon; Cearsaf de unica folosinta 3.438 role*18.50 lei fara tva/rola</t>
  </si>
  <si>
    <t>PAUL HARTMANN</t>
  </si>
  <si>
    <t xml:space="preserve">Leucoplast (5 cm) 4.740 buc*12 lei fara tva/buc; Plasturi universali cu pansament rezistenti la apa 19.078 cutii* 7.10 lei fara tva/cutie </t>
  </si>
  <si>
    <t>GLOBAL PLAST</t>
  </si>
  <si>
    <t>Pahare de unica folosinta 100 buc/set*9.166 seturi*5.60 lei fara tva/set</t>
  </si>
  <si>
    <t>Anse detartraj pentru aparat de detartraj cu ultrasunete Satelec 162 buc*100 lei fara tva/buc; Anse detartraj pentru aparat de detartraj cu ultrasunete Dmtec 306 buc*65 lei fara tva/buc; Gume de lustruit flacara, culoare alb/roz. 3.520 buc*4 lei fara tva/buc; Gume de lustruit palarie, culoare alb/roz. 3.520 buc*4 lei fara tva/buc; Hartie de articulatie bicolora, forma dreapta, 40 microni - set 12 buc*10 file 352 buc*30 lei fara tva/set</t>
  </si>
  <si>
    <t>CRIO-2</t>
  </si>
  <si>
    <t>Comprese de netesut 5/5 pachet*100 buc 1.524 pachete*1.09 lei fara tva/pachet; Comprese sterile, 10x10cm pachet*5 buc 52.058 pachete*0.53 lei fara tva/pachet ; Bandaj elastic (10x4,5m) 5.284 buc*2.86 lei fara tva/buc; Fesi 10/10 14.110 buc*0.80 lei fara tva/bu; Pansamente adezive sterile, individuale, 10x15cm 43.916 buc*0.31 lei fara tva/buc</t>
  </si>
  <si>
    <t>21.08.2025</t>
  </si>
  <si>
    <t>SANTE INTERNATIONAL</t>
  </si>
  <si>
    <t>Sistem de ecografie intracardiaca (ICE) 1 bucata</t>
  </si>
  <si>
    <t>MG MEDICAL ECOLINE</t>
  </si>
  <si>
    <t>Sistem de radioscopie C-arm 1 bucata</t>
  </si>
  <si>
    <t>CARDIOTECH</t>
  </si>
  <si>
    <t>Sistem mobil de ecografie intravasculara tip IVUS si masurare presiune intracoronariana FFR/IFR 1 bucata</t>
  </si>
  <si>
    <t>PHILIPS ROMANIA</t>
  </si>
  <si>
    <t xml:space="preserve">Sistem de angiografie monoplan cu aplicatii cardiovasculare 1 buc*3.339.685 lei fara tva/buc; Ecocardiograf ultraperformant 4D cu module software pentru cuantificari avansate cardiovasculare, instalabile si pe o statie de lucru 1 buc*1.106.000 lei fara tva/buc; Sistem ecografie ultraportabil cu sonda sectoriala pentru cord si sonda liniara pentru vase * 1 buc*32.500 lei fara tva/buc; Upgrade ecograf * 1 buc*92.000 lei fara tva/buc; Sonda transesofagiana 1 buc *95.700 lei fara tva/buc; Upgrade ecograf 1 buc*92.000 lei fara tva/buc; </t>
  </si>
  <si>
    <t>MEDICAL DEVICES &amp; DIACNOSTICS</t>
  </si>
  <si>
    <t>Consola litotritie intravasculara 1 bucata</t>
  </si>
  <si>
    <t>27.08.2025</t>
  </si>
  <si>
    <t>TOTAL MEDICAL SOLUTIONS</t>
  </si>
  <si>
    <t>Injectomat automat pentru angiografie 1 buc</t>
  </si>
  <si>
    <t>25.08.2025</t>
  </si>
  <si>
    <t>CROS CONSTRUCT</t>
  </si>
  <si>
    <t xml:space="preserve">Container modular tip birou 40 buc*24.190 lei fara tva/buc; Container modular tip grup sanitar 10 buc*34.020 lei fara tva/buc; </t>
  </si>
  <si>
    <t>POP INDUSTRY</t>
  </si>
  <si>
    <t>Container modular depozitare 50 buc*26.980 lei fara tva/buc</t>
  </si>
  <si>
    <t>FITERMAN DISTRIBUTION</t>
  </si>
  <si>
    <t>Calciu sirop fără zahăr 1.518 flacoane*15.75 lei fara tva/flacon; Combinaţii (carbonat de calciu, carbonat de magneziu şi trisilicat de magneziu), hidroxid de aluminium flacon*30 cpr 208 flacoane*16.80 lei fara tva/flacon; Desloratadina 0,5mg/ml flacon*120 ml 1.274 flacoane*7.21 lei fara tva/flacon; Diosmectită 12.946 plicuri*0.70 lei fara tva/plic; Simeticonă picături orale, emulsie a 40mg/ml 2.446 flacoane*19.44 lei fara tva/flacon</t>
  </si>
  <si>
    <t>Combinaţii (pancreatină 200 mg + extract bilă bou 25 mg) drajeuri 1.288 folii*20 cpr*17.55 lei fara tva/folie; HEPARINOIDUM 1.510 tuburi*29.15 lei fara tva/tub; Oxeladinum sirop 0,2%, flacon 1.386 flacoane*25.58 lei fara tva/flacon; Trimebutină  100 mg 40.900 cpr*0.24 lei fara tva/cpr; Acid acetilsalicilic 3.200 cpr*0.10 lei fara tva/cpr</t>
  </si>
  <si>
    <t>PHARMA SA IASI</t>
  </si>
  <si>
    <t>Clorură de sodiu 9 mg/ml soluţie perfuzabilă cutie-*10 fl*250 ml 44 cutii*27.40 lei fara tva/cutie; Dexamethasonum 1.914 fiole*0.99 lei fara tva/fiola;  Diazepamum soluţie rectală, pungi 5 mg/2,5 ml 972 pungi*3.73 lei fara tva/punga; Diazepamum soluţie rectală, pungi 10 mg/2,5 ml 784 pungi*4.37 lei fara tva/punga; Gluconat de calciu fiole 10.270 fiole*4.44 lei fara tva/fiola; Enap 3.200 cpr*0.17 lei fara tva/cpr; Nifedipina 3.200 cpr*0.46 lei fara tva/cpr; Etamsilat 250 mg 640 fiole*8.58 lei fara tva/fiola</t>
  </si>
  <si>
    <t>Combinaţie ulei esenţial de eucalipt, lămâie, cedru, cimbru, albastru de metil 82.800 cpr*0.27 lei fara tva/cpr; Emetix 27.580 cpr*0.69 lei fara tva/cpr;</t>
  </si>
  <si>
    <t>Combinaţie ulei esenţial de eucalipt, lămâie, cedru, cimbru, albastru de metil 82.800 cpr*0.46 lei fara tva/cpr; Emetix 27.580 cpr*0.93 lei fara tva/cpr;</t>
  </si>
  <si>
    <t>IMECO</t>
  </si>
  <si>
    <t>Paracetamolum sirop 120 mg/5 ml, flacon 3.588 flacoane*6.50 lei fara tva/flacon</t>
  </si>
  <si>
    <t>Paracetamolum sirop 120 mg/5 ml, flacon 3.588 flacoane*7.50 lei fara tva/flacon</t>
  </si>
  <si>
    <t>Paracetamolum sirop 120 mg/5 ml, flacon 3.588 flacoane*12.50 lei fara tva/flacon</t>
  </si>
  <si>
    <t xml:space="preserve">Epinephrinum 4.978 fiole*4.44 lei fara tva/fiola; Glucosum 33% 2.580 fiole*7.95 lei fara tva/fiola; </t>
  </si>
  <si>
    <t xml:space="preserve">Epinephrinum 4.978 fiole*4.53 lei fara tva/fiola; Glucosum 33% 2.580 fiole*8.34 lei fara tva/fiola; </t>
  </si>
  <si>
    <t xml:space="preserve">Drotaverină 65.440 cpr*0.25 lei fara tva/cpr; Metamizol sodic 500 mg  430 cpr*0.21 lei fara tva/cpr; Phenylbutazonum 1.528 tuburi*5.7 lei fara tva/tub; </t>
  </si>
  <si>
    <t xml:space="preserve">Drotaverină 65.440 cpr*0.83 lei fara tva/cpr; Metamizol sodic 500 mg  430 cpr*0.26 lei fara tva/cpr; Phenylbutazonum 1.528 tuburi*12.78 lei fara tva/tub; </t>
  </si>
  <si>
    <t>CLINOMIC ROMANIA</t>
  </si>
  <si>
    <t xml:space="preserve">Sistem de Management al Datelor Pacientilor pentru 7 paturi terapie intensiva si 4 Sali de bloc operator - hardware 895.000 lei fara tva; Sistem de Management al Datelor Pacientilor pentru 7 paturi terapie intensiva si 4 Sali de bloc operator - software 827.000 lei fara tva </t>
  </si>
  <si>
    <t>TEHNOPLUS MEDICAL</t>
  </si>
  <si>
    <t>Sistem de compresie pneumatica intermitenta 2 buc * 6.722.50 lei fara tva/buc; Pat de terapie intensiva cu sistem de cantarire integrat 4 buc * 151.260 lei fara tva/buc; Aparat incalzire pacient 6 buc * 7.540 lei fara tva/buc; Sistem de producere a hiper-hipotermiei/Paturi incalzire/racire cu apa 2 buc * 59.625 lei fara tva/buc; Terapii cu oscilatii de inalta frecventa ale peretelui toracic cu 3 veste (HFCWO) 1 buc * 37.815 lei fara tva/buc</t>
  </si>
  <si>
    <t>BTL ROMANIA APARATURA MEDICALA</t>
  </si>
  <si>
    <t>Sistem holter EKG cu 7 canale set 2 buc - 2 buc*53.500 lei fara tva/set; Electrocardiograf portabil cu 12 canale si 12 derivatii, cu suport mobil 1 buc*17.000 lei fara tva/buc</t>
  </si>
  <si>
    <t>DRAEGER ROMANIA</t>
  </si>
  <si>
    <t>Aparat anestezie compatibil cu aparatura existenta 2buc *330,000.00 lei fara tva/buc, Aparat de anestezie cu monitor de functii vitale 1buc*250,000.00 lei fara tva, Ventilator neonat/pedi/adult 4buc.*165,000.00 lei fara tva/buc, Ventilator neonat HFOV 2buc*180,000.00 lei fara tva/buc, Masa radianta 2buc*145,000.00 lri fara tva/buc</t>
  </si>
  <si>
    <t>HS MEDICAL</t>
  </si>
  <si>
    <t xml:space="preserve">Statie Space Infuzie compatibilia RMN existent 1 buc * 134.000 lei fara tva/buc </t>
  </si>
  <si>
    <t>MEDIST IMAGING &amp; POC</t>
  </si>
  <si>
    <t>Ecograf cu 4 sonde 1 buc * 336.100 lei fara tva/buc; Monitor pentru monitorizare continua Hemoglobina si oximetrie cerebrala 1 buc * 84.000 lei fara tva / buc</t>
  </si>
  <si>
    <t>PRION POCT</t>
  </si>
  <si>
    <t>Aparat de trombelastograma ROTEM 1 buc*226.890.76 lei fara tva</t>
  </si>
  <si>
    <t>RAFI MEDICAL</t>
  </si>
  <si>
    <t>Lot nr. 4 trusa instrumentar CCV - Portace - 1 buc*67.000 lei fara tva/buc</t>
  </si>
  <si>
    <t>29.09.2025</t>
  </si>
  <si>
    <t>1ST MEDICA</t>
  </si>
  <si>
    <t>LOT 19 Aparat Cough Assist 1buc*22,000.00 lei fara TVA</t>
  </si>
  <si>
    <t>Lot 14 - trusa instrumentar - mica chirurgie 1 buc * 99.900 lei fara tva/buc</t>
  </si>
  <si>
    <t>MEDICAL DEVICE DISTRIBUTION</t>
  </si>
  <si>
    <t xml:space="preserve">LOT 21 - Set investigatii vestibulare si audiologice 1 buc * 210.000 lei fara tva/buc; </t>
  </si>
  <si>
    <t>Lot 2 - Macerator plosti si urinare de unica folosinta 1 buc * 28.500 lei fara tva/buc; Lot 16 - Reprocesator endoscoape 1 buc * 234.000 lei fara tva/buc</t>
  </si>
  <si>
    <t>TEHNO ELECTRO MEDICAL COMPANY</t>
  </si>
  <si>
    <t>LOT 13, Dulap pentru stocarea si uscarea endoscoapelor 1buc*165,500.00 lei fara tva</t>
  </si>
  <si>
    <t>20.11.2025</t>
  </si>
  <si>
    <t>20.08.2027</t>
  </si>
  <si>
    <t>20.12.2025</t>
  </si>
  <si>
    <t>26.12.2025</t>
  </si>
  <si>
    <t>24.08.2028</t>
  </si>
  <si>
    <t>26.09.2025</t>
  </si>
  <si>
    <t>177/03.07.2025</t>
  </si>
  <si>
    <t>263/20.08.2025</t>
  </si>
  <si>
    <t>264/20.08.2025</t>
  </si>
  <si>
    <t>265/20.08.2025</t>
  </si>
  <si>
    <t>266/20.08.2025</t>
  </si>
  <si>
    <t>269/20.08.2025</t>
  </si>
  <si>
    <t>271/20.08.2025</t>
  </si>
  <si>
    <t>272/20.08.2025</t>
  </si>
  <si>
    <t>273/20.08.2025</t>
  </si>
  <si>
    <t>274/20.08.2025</t>
  </si>
  <si>
    <t>276/21.08.2025</t>
  </si>
  <si>
    <t>277/21.08.2025</t>
  </si>
  <si>
    <t>278/21.08.2025</t>
  </si>
  <si>
    <t>279/21.08.2025</t>
  </si>
  <si>
    <t>280/21.08.2025</t>
  </si>
  <si>
    <t>289/27.08.2025</t>
  </si>
  <si>
    <t>282/25.08.2025</t>
  </si>
  <si>
    <t>283/25.08.2025</t>
  </si>
  <si>
    <t>351/01.09.2025</t>
  </si>
  <si>
    <t>352/01.09.2025</t>
  </si>
  <si>
    <t>353/01.09.2025</t>
  </si>
  <si>
    <t>355/01.09.2025</t>
  </si>
  <si>
    <t>356/01.09.2025</t>
  </si>
  <si>
    <t>357/01.09.2025</t>
  </si>
  <si>
    <t>359/01.09.2025</t>
  </si>
  <si>
    <t>405/18.09.2025</t>
  </si>
  <si>
    <t>408/18.09.2025</t>
  </si>
  <si>
    <t>410/18.09.2025</t>
  </si>
  <si>
    <t>411/18.09.2025</t>
  </si>
  <si>
    <t>413/18.09.2025</t>
  </si>
  <si>
    <t>414/18.09.2025</t>
  </si>
  <si>
    <t>418/18.09.2025</t>
  </si>
  <si>
    <t>428/22.09.2025</t>
  </si>
  <si>
    <t>448/29.09.2025</t>
  </si>
  <si>
    <t>435/24.09.2025</t>
  </si>
  <si>
    <t>436/29.09.2025</t>
  </si>
  <si>
    <t>440/24.09.2025</t>
  </si>
  <si>
    <t>441/24.09.2025</t>
  </si>
  <si>
    <t>LOT7- I OFERTANT; LOT10 -  2 OFERTANTI; LOT13 -  2 OFERTANTI; LOT14 -  2 OFERTANTI; LOT16 -  2 OFERTANTI; LOT18 -  1 OFERTANT; LOT24 -  1 OFERTANT; LOT35 -  1 OFERTANT</t>
  </si>
  <si>
    <t>LOT 2- I OFERTANT; LOT 6 -   I OFERTANT;  LOT 9 -   I OFERTANT;  LOT 17 -   I OFERTANT;  LOT 20 -   I OFERTANT;  LOT 23 -   I OFERTANT;  LOT 27 -   I OFERTANT;  LOT 32 -   I OFERTANT;  LOT 33 -   I OFERTANT; LOT 38 -   I OFERTANT;</t>
  </si>
  <si>
    <t xml:space="preserve">LOT 3- 7 OFERTANTI; LOT 11- 4 OFERTANTI; </t>
  </si>
  <si>
    <t>LOT 22 - 3 OFERTANTI</t>
  </si>
  <si>
    <t>LOT 4 - 2 OFERTANTI</t>
  </si>
  <si>
    <t>LOT 5 - 1 OFERTANT; LOT 19 - 3 OFERTANTI</t>
  </si>
  <si>
    <t>LOT 15 - 5 OFERTANTI</t>
  </si>
  <si>
    <t>AA3_318_28.08.2025 LA A.C.9486_20.04.2023 Majorare cota tva, de la 19% la 21% Valoare: 116.267.80 lei</t>
  </si>
  <si>
    <t>AA1_319_28.08.2025 LA CTR.107_30.04.2025 Majorare cota tva, de la 19% la 21% Valoare: 14.285.22 lei</t>
  </si>
  <si>
    <t>OP 1825/25.09.2025</t>
  </si>
  <si>
    <t>OP 1826/25.09.2025</t>
  </si>
  <si>
    <t xml:space="preserve">ASCENSORUL COMPANY SERVICE </t>
  </si>
  <si>
    <t>Furnizare lift (inclusiv montare, demontare ascensor vechi) Spitalul Clinic Colentina, Pavilionul H</t>
  </si>
  <si>
    <t>363/04.09.2025</t>
  </si>
  <si>
    <t>PRIMERA MED TECHNOLOGY</t>
  </si>
  <si>
    <t>Subcontractant: B. BRAUN MEDICAL SRL</t>
  </si>
  <si>
    <t>Subcontractant: ECOLB GMBH</t>
  </si>
  <si>
    <t>Lot 3 Monitor pacient functii vitale 5 Buc*51.759,00/buc</t>
  </si>
  <si>
    <t>DIALAB SOLUTIONS</t>
  </si>
  <si>
    <t>Lot 7 Frigider pentru stocare probe sangvine cu sistem de ventilatie, monitorizare temperatura si alarma sonora 1 Buc *31,500.00 lei fara tva</t>
  </si>
  <si>
    <t>445/29.09.2025</t>
  </si>
  <si>
    <t>446/29.09.2025</t>
  </si>
  <si>
    <t>OP 1671/19.08.2025</t>
  </si>
  <si>
    <t>AA3-315/28.08.2025 LA CTR 31851_23.11.2022 Majorare cota tva, de la 19% la 21%  Valoare 1.034.78 lei</t>
  </si>
  <si>
    <t>AA1_506_15.10.25_LA AC.195 Majorare cota tva, de la 19% la 21% Valoare: 10.656.00 lei</t>
  </si>
  <si>
    <t>OP 1963/22.10.2025</t>
  </si>
  <si>
    <t>OP 2149/25.11.2025</t>
  </si>
  <si>
    <t>OP 2333/18.12.2025</t>
  </si>
  <si>
    <t>S2_634_08.12.25 la AC 195_21.07.25</t>
  </si>
  <si>
    <t>01.01.2026</t>
  </si>
  <si>
    <t>30.04.2026</t>
  </si>
  <si>
    <t>AA2_309_28.08.2025 la CTR. 8390 Majorare cota tva, de la 19% la 21% Valoare: 358.43 lei</t>
  </si>
  <si>
    <t>AA2_657_15.12.25 la CTR. 106 Prelungire valabilitate si suplimentare valoare contract cu 47.625.6 lei</t>
  </si>
  <si>
    <t>OP 1955/22.10.2025</t>
  </si>
  <si>
    <t>OP 2153/25.11.2025</t>
  </si>
  <si>
    <t>AA2_600_26.11.2025 LA CTR.112_07.05.2025 Diminuare 1 post paza Mihalache Valoare: -22.397.97 lei</t>
  </si>
  <si>
    <t>OP 1951/22.10.2025</t>
  </si>
  <si>
    <t>OP 1950/22.10.2025</t>
  </si>
  <si>
    <t>OP 1936/16.10.2025</t>
  </si>
  <si>
    <t>OP 1944/20.10.2025</t>
  </si>
  <si>
    <t>OP 2310/16.12.2025</t>
  </si>
  <si>
    <t>OP 2154/25.11.2025</t>
  </si>
  <si>
    <t>OP 2155/25.11.2025</t>
  </si>
  <si>
    <t>OP 2081/17.11.2025</t>
  </si>
  <si>
    <t>OP 2120/24.11.2025</t>
  </si>
  <si>
    <t>OP 2210/28.11.2025</t>
  </si>
  <si>
    <t>OP 2358/18.12.2025</t>
  </si>
  <si>
    <t>OP 2307/15.12.2025</t>
  </si>
  <si>
    <t>OP 2401/23.12.2025</t>
  </si>
  <si>
    <t>OP 1901/02.10.2025</t>
  </si>
  <si>
    <t>AA3_ 316_28.08.25 LA CTR. 139 Majorare cota tva, de la 19% la 21% Valoare 2.521.01 lei</t>
  </si>
  <si>
    <t>AA3_312_28.08.2025 LA CTR.140_04.09.2024 Majorare cota tva, de la 19% la 21% Valoare: 1.680 lei</t>
  </si>
  <si>
    <t>OP 2145/25.11.2025</t>
  </si>
  <si>
    <t>OP 2146/25.11.2025</t>
  </si>
  <si>
    <t>OP 2255/10.12.2025</t>
  </si>
  <si>
    <t>OP 1993/27.10.2025</t>
  </si>
  <si>
    <t>OP 2072/13.11.2025</t>
  </si>
  <si>
    <t>OP 2248/10.12.2025</t>
  </si>
  <si>
    <t>OP 2346/18.12.2025</t>
  </si>
  <si>
    <t>AA3_646_15.12.2025 la CTR. 91 PRELUNGIRE VALABILITATE 01.01.2026-30.04.2026 SI SUPLIMENTARE VALOARE CONTRACT 4 luni*4.400 lei/luna fara tva</t>
  </si>
  <si>
    <t>OP 2147/25.11.2025</t>
  </si>
  <si>
    <t>OP 2122/25.11.2025</t>
  </si>
  <si>
    <t xml:space="preserve">AA1_659_15.12.2025 la CTR. 99 Prelungire valabilitate 01.01.2026-30.04.2026 si suplimentare valoare: 1442 pers*3.5 lei/luna*4 luni=20.188 lei / 1442 pers*3.5lei/luna*4 luni=20.188 lei </t>
  </si>
  <si>
    <t>OP 1991/27.10.2025</t>
  </si>
  <si>
    <t>OP 2250/10.12.2025</t>
  </si>
  <si>
    <t>OP 2249/10.12.2025</t>
  </si>
  <si>
    <t>OP 2342/18.12.2025</t>
  </si>
  <si>
    <t>AA2_645_15.12.2025 la CTR.104 PRELUNGIRE VALABILITATE 01.01.2026-30.04.2026 SI SUPLIMENTARE VALORE CONTARCT 4 luni*5600 lei/luna fara tva</t>
  </si>
  <si>
    <t>OP 2141/25.11.2025</t>
  </si>
  <si>
    <t>OP 1953/22.10.2025</t>
  </si>
  <si>
    <t>OP 2259/10.12.2025</t>
  </si>
  <si>
    <t>OP 2328/18.12.2025</t>
  </si>
  <si>
    <t>AA2_648_15.12.25 la CTR. 92 Prelungire valabilitate 01.01.2026-30.04.2026 si suplimentare valoare contract 82.280 LEI</t>
  </si>
  <si>
    <t>OP 1994/27.10.2025</t>
  </si>
  <si>
    <t>OP 2258/10.12.2025</t>
  </si>
  <si>
    <t>OP 2339/18.12.2025</t>
  </si>
  <si>
    <t>OP 2406/29.12.2025</t>
  </si>
  <si>
    <t>AA1_339_28.08.2025 LA CTR.98_23.04.2025 Majorare cota tva, de la 19% la 21% Valoare: 616.66 lei</t>
  </si>
  <si>
    <t>AA2_699_16.12.2025 LA CTR.98_23.04.2025 Prelungire valabilitate contract 01.01.2026-30.04.2026 si supllimentare valoare contract 5.000 cut*4 luni*1 leu/cutie - 24.200 lei</t>
  </si>
  <si>
    <t>OP 1948/22.10.2025</t>
  </si>
  <si>
    <t>OP 2053/13.11.2025</t>
  </si>
  <si>
    <t>OP 2313/17.12.2025</t>
  </si>
  <si>
    <t>OP 1989/27.10.2025</t>
  </si>
  <si>
    <t>OP 2251/10.12.2025</t>
  </si>
  <si>
    <t>OP 2247/10.12.2025</t>
  </si>
  <si>
    <t>OP 2340/18.12.2025</t>
  </si>
  <si>
    <t xml:space="preserve">AA2_650_15.12.25  la CTR. 96 PRELUNGIRE VALABILITATE 01.01.2026-30.04.2026 SI SUPLIMENTARE VALOARE CONTRACT Sfanta Ecaterina 4 buc*5000 lei fara TVA; Dimitrie Cantemir  4 buc*5000 lei fara TVA; Ion Mihalache 4 buc*5000 lei fara TVA; </t>
  </si>
  <si>
    <t>AA3_458_30.09.2025 la CTR.108_30.04.25 Prelungire valabilitate 01.10.2025-31.12.2025</t>
  </si>
  <si>
    <t>AA4_725_23.12.2025 la CTR.108_30.04.25 Prelungire valabilitate 01.01.2026-30.04.2026</t>
  </si>
  <si>
    <t>OP 1962/22.10.2025</t>
  </si>
  <si>
    <t>OP 2151/25.11.2025</t>
  </si>
  <si>
    <t>OP 2331/18.12.2025</t>
  </si>
  <si>
    <t xml:space="preserve">AA2_652_15.12.2025 LA CTR.94_17.04.2025 Prelungire valabilitate 4 luni 01.01.2026-30.04.2026 si suplimentare valoare contract - 3.400 lei/luna fara TVA= 4.114,00 lei cu tva/luna. </t>
  </si>
  <si>
    <t>OP 2140/25.11.2025</t>
  </si>
  <si>
    <t>OP 2148/25.11.2025</t>
  </si>
  <si>
    <t>OP 2256/10.12.2025</t>
  </si>
  <si>
    <t>AA1_707_18.12.25_CTR.102_29.04.25 Prelungire valabilitate 01.01.2026-30.04.2026 si suplimentare valoare contract 15.100 lei</t>
  </si>
  <si>
    <t>OP 2157/25.11.2025</t>
  </si>
  <si>
    <t>OP 2332/18.12.2025</t>
  </si>
  <si>
    <t>AA1_344_28.08.25 LA CTR.97_23.04.25 Majorare cota tva, de la 19% la 21% Valoare: 360 lei</t>
  </si>
  <si>
    <t>AA1_304_28.08.2025 LA CTR.137_28.05.2025 Majorare cota tva, de la 19% la 21% Valoare: 2.280 lei</t>
  </si>
  <si>
    <t>AA2_614_28.11.2025 LA CTR.137_28.05.2025 Prelungire valabilitate 29.11.2025-28.02.2026</t>
  </si>
  <si>
    <t>OP 2203/28.11.2025</t>
  </si>
  <si>
    <t>OP 2061/13.11.2025</t>
  </si>
  <si>
    <t>OP 2243/10.12.2025</t>
  </si>
  <si>
    <t>OP 2326/18.12.2025</t>
  </si>
  <si>
    <t>AA1_651_15.12.25_CTR.172_25.06.25 PRELUNGIRE VALABILITATE  01.01.2026-30.04.2026 SI SUPLIMENTARE VALOARE CONTRACT 20.850 lei</t>
  </si>
  <si>
    <t>OP 1995/27.10.2025</t>
  </si>
  <si>
    <t>S2_552_31.10.25 LA A.C 176</t>
  </si>
  <si>
    <t>S3_586_17.11.25 LA A.C. 176</t>
  </si>
  <si>
    <t>S4_603_28.11.25 LA A.C. 176</t>
  </si>
  <si>
    <t>S5_636_09.12.25 LA A.C. 176</t>
  </si>
  <si>
    <t>S6_637_09.12.25 LA A.C. 176</t>
  </si>
  <si>
    <t>04.11.2025</t>
  </si>
  <si>
    <t>05.01.2026</t>
  </si>
  <si>
    <t>24.11.2025</t>
  </si>
  <si>
    <t>03.12.2025</t>
  </si>
  <si>
    <t>12.12.202</t>
  </si>
  <si>
    <t>12.12.2025</t>
  </si>
  <si>
    <t>S1_523_21.10.2025 LA AC.175_30.06.2025</t>
  </si>
  <si>
    <t>27.10.2025</t>
  </si>
  <si>
    <t>25.12.2025</t>
  </si>
  <si>
    <t>AA2_724_23.12.25_CTR.233_05.08.25 Prelungire termen de valabilitate pana la data de 31.03.2026</t>
  </si>
  <si>
    <t>OP 2142/25.11.2025</t>
  </si>
  <si>
    <t>OP 2261/10.12.2025</t>
  </si>
  <si>
    <t>OP 2356/18.12.2025</t>
  </si>
  <si>
    <t>2253/10.12.2025</t>
  </si>
  <si>
    <t>S2_647_15.12.25 LA AC288</t>
  </si>
  <si>
    <t>Servicii de colectare, transport, procesare si eliminare finala a deseurilor rezultate din activitati medicale 13.620 colectari *23.50 lei fara tva/colectare</t>
  </si>
  <si>
    <t>24.10.2025</t>
  </si>
  <si>
    <t>MM SAFETY SERVICES</t>
  </si>
  <si>
    <t>Servicii de expertizare tehnica la risc seismic pentru Corp C16 - Spitalul Clinic de Psihiatrie Prof. Dr. Al. Obregia in termen de 30 de zile de la data emiterii Ordinului de incepere de catre Achizitor</t>
  </si>
  <si>
    <t>29.10.2025</t>
  </si>
  <si>
    <t>ABRAL ART PRODUCT</t>
  </si>
  <si>
    <t>Servicii privind elaborarea unui studiu istoric in vederea avizarii documentatiei de demolare constructii existente in cadrul Spitalului Clinic Filantropia</t>
  </si>
  <si>
    <t>538/24.10.2025</t>
  </si>
  <si>
    <t>550/29.10.2025</t>
  </si>
  <si>
    <t>AA8_590 la CTR. 26988_13.10.2022 Diminuare valoare contract -215.857.95 lei si prelungire valabilitate 24.11.2025-22.02.2026</t>
  </si>
  <si>
    <t>OP 2111/21.11.2025</t>
  </si>
  <si>
    <t>OP 2198/28.11.2025</t>
  </si>
  <si>
    <t>AA6_325_28.08.2025_CTR.31712_22.11.2022 Majorare cota tva, de la 19% la 21% Valoare: 115.695.64 lei</t>
  </si>
  <si>
    <t>AA7_453_30.09.2025_CTR.31712_22.11.2022 Prelungire durata contract pana la 31.12.2025</t>
  </si>
  <si>
    <t>AA8_546_28.10.225_CTR.31712_22.11.2022 Se suplimenteaza pretul cu suma de 2.212.176,79 lei fara tva si se prelungeste durata contractului pana la 10.04.2026</t>
  </si>
  <si>
    <t>OP 2113/21.11.2025</t>
  </si>
  <si>
    <t>OP 2197/28.11.2025</t>
  </si>
  <si>
    <t>OP 2196/28.11.2025</t>
  </si>
  <si>
    <t>AA4_587_17.11.25_CTR.4014_16.02.2023 Majorare cota tva, de la 19% la 21% Valoare: 151.925.96 lei</t>
  </si>
  <si>
    <t>AA5_709_18.12.25_CTR.4014_16.02.2023 Suplimentare valoare contract cu suma ce reprezinta costurile executiei bransamentelor (1.071.035.41 lei fara tva) si costurile conservarii (64.410.87 lei fara tva) obiectivului pe perioada sistarii si prelungire valabilitate contract cu 4 luni pana la 30.04.2025</t>
  </si>
  <si>
    <t>OP 2368/19.12.2025</t>
  </si>
  <si>
    <t>OP 2367/19.12.2025</t>
  </si>
  <si>
    <t>OP 2366/19.12.2025</t>
  </si>
  <si>
    <t>AA2_456_30.09.25 la ACORD 7099 Incetare Acord Contractual 7099/23.03.2023</t>
  </si>
  <si>
    <t>AA1_317_28.08.25 la S8_171 Majorare cota tva, de la 19% la 21% Valoare: 360.267.47 lei</t>
  </si>
  <si>
    <t>AA2_507_15.10.25 la S8_171 Suplimentare valoare contract pe echipamente Colentina corp H 238.746.96 lei</t>
  </si>
  <si>
    <t>AA3_503_15.10.2025_CTR.19306_08.08.2023 Modificare pret convenit (prin adaugarea TVA -ului de 21 %) Valoare: 586.930.08 lei si prelungire valabilitate ctr. pana la 30.11.2026</t>
  </si>
  <si>
    <t>OP 2396/22.12.2025</t>
  </si>
  <si>
    <t>AA1_323_28.08.2025 LA CTR.99_23.08.2024 Majorare cota tva, de la 19% la 21% Valoare: 101.101.58 lei</t>
  </si>
  <si>
    <t>OP 2208/28.11.2025</t>
  </si>
  <si>
    <t>OP 2320/18.12.2025</t>
  </si>
  <si>
    <t>OP 2207/28.11.2025</t>
  </si>
  <si>
    <t>AA1_321_28.08.25 la CTR. 177 Majorare cota tva, de la 19% la 21% Valoare: 8.713.02 lei</t>
  </si>
  <si>
    <t>AA2_404_17.09.25 la CTR. 177 Prelungire durata contractului pana la 31.12.2025</t>
  </si>
  <si>
    <t>OP 2205/28.11.2025</t>
  </si>
  <si>
    <t>OP 2321/18.12.2025</t>
  </si>
  <si>
    <t>ACORD CONTRACTUAL</t>
  </si>
  <si>
    <t>23.09.2025</t>
  </si>
  <si>
    <t>ASOCIEREA ALA EXPERT SI BAU STARK</t>
  </si>
  <si>
    <t>Proiectare si executie lucrari aferente obiectivului de investitii Ambulatoriu integrat al Spitalului Clinic Nicolae Malaxa Cabinete diabet zaharat, nutritie si boli metabolice, sectie externa si laborator RMFB Refunctionalizare si transformare Policlinica nr.2 Pantelimon</t>
  </si>
  <si>
    <t>CM. ENERGETICA SERVICII BUCURESTI</t>
  </si>
  <si>
    <t>Executie lucrari bransament termic "Construire Ambulatoriu Spital de Boli Infectioase si Tropicale V. Babes"</t>
  </si>
  <si>
    <t>PHI EMC PRO</t>
  </si>
  <si>
    <t>Lucrari de amenajari instalatii electrice PT1106 Spitalul Clinic Colentina</t>
  </si>
  <si>
    <t>14.11.2025</t>
  </si>
  <si>
    <t xml:space="preserve">CON-INSTAL ENGINEERING </t>
  </si>
  <si>
    <t>Lucrari instalatii electrice curenti tari-amenajare Sala conferinte-Spitalul Clinic de Boli Cronice Sf. Luca</t>
  </si>
  <si>
    <t>22.09.2029</t>
  </si>
  <si>
    <t>14.05.2026</t>
  </si>
  <si>
    <t>10.11.2025</t>
  </si>
  <si>
    <t>429/23.09.2025</t>
  </si>
  <si>
    <t>504/15.10.2025</t>
  </si>
  <si>
    <t>549/29.10.2025</t>
  </si>
  <si>
    <t>584/14.11.2025</t>
  </si>
  <si>
    <t>AA1_705_17.12.2025 LA CTR.549_29.10.2025 PRELUNGIRE VALABILITATE CONTRACT 01.01.2026-15.03.2026</t>
  </si>
  <si>
    <t>Asociat: BAU STARK; Subcontractanti: Premium Lift Distributiona Srl; Smart Consulting Clima Srl; Eckon Cei srl; Red Wire Concept Srl; Moldsting Srl; Sion Solution Srl</t>
  </si>
  <si>
    <t>OP 2353/18.12.2025</t>
  </si>
  <si>
    <t>S5_02.10.25 la AC26879/06.11.23</t>
  </si>
  <si>
    <t>Etichete dublu adezive pentru sterilizare autoclav, 406 role*15,90 (ron fara TVA)</t>
  </si>
  <si>
    <t>02.10.2025</t>
  </si>
  <si>
    <t>02.12.2025</t>
  </si>
  <si>
    <t>AA1_294_28.08.25_CTR.138_30.05.25 Majorare cota tva, de la 19% la 21% Valoare: 14.580 lei</t>
  </si>
  <si>
    <t>OP 2206/28.11.2025</t>
  </si>
  <si>
    <t>OP 2322/18.12.2025</t>
  </si>
  <si>
    <t>AA1_305_28.08.2025 LA CTR.177_03.07.2025 Majorare cota tva, de la 19% la 21% Valoare: 437.17 lei</t>
  </si>
  <si>
    <t>OP 1682/19.08.2025</t>
  </si>
  <si>
    <t>OP 2241/10.12.2025</t>
  </si>
  <si>
    <t>S1_495_13.10.25 la AC_263_20.08.25</t>
  </si>
  <si>
    <t>13.10.2025</t>
  </si>
  <si>
    <t>Apa oxigenata3% flacon 200ml, 1058*2.97 lei fara tva/flacon REST 0; Canule pentru aspirarea salivei (unică folosinţă) punga*100 buc.121 pungi*11 lei fara tva/punga REST 0; Solutie astringenta / hemostatica Flacon 10ml ,168 Flacoane*28.90 lei fara tva/flacon REST 0; Conuri din gutaperca 4 cutii*10 lei fara tva/cutie REST 0; Bureti cu efect hemostatic 594 blistere*7.90 lei fara tva/blister REST 4; Lubrifiant pentru turbina si piese de mana flacon*500ml 141 flacoane*44.79 lei fara tva/flacon REST 0</t>
  </si>
  <si>
    <t>13.11.2025</t>
  </si>
  <si>
    <t>OP 2132/25.11.2025</t>
  </si>
  <si>
    <t>OP 2133/25.11.2025</t>
  </si>
  <si>
    <t>S1_500_13.10.25_AC_264_20.08.25</t>
  </si>
  <si>
    <t xml:space="preserve">Manusi de consultatie latex XS 153 cutii*9.50 lei fara tva/cutie; Manusi de consultatie latex S 658 cutii*10 lei fara tva/cutie; Manusi de consultatie latex M 528 cutii*10 lei fara tva/cutie; Manusi de consultatie latex L 195 cutii*10 lei fara tva/cutie; Manusi de consultatie latex XL 13 cutii*9.5 lei fara tva/cutie; Manusi de consultatie nitril XS 39 cutii*7.5 lei fara tva/cutie; Manusi de consultatie nitril S 358 cutii*8 lei fara tva/cutie; Manusi de consultatie nitril M 397 cutii*8 lei fara tva/cutie; Manusi de consultatie nitril L 124 cutii*8 lei fara tva/cutie; Manusi de consultatie nitril XL 21 cutii*7.5 lei fara tva/cutie; </t>
  </si>
  <si>
    <t>OP 2138/25.11.2025</t>
  </si>
  <si>
    <t>S1_499_13.10.25la_AC_265_20.08.25</t>
  </si>
  <si>
    <t>Povidonum iodinatum solutie cutanata 10 % , 385*17,00 lei(120ml)fara TVA/flacon</t>
  </si>
  <si>
    <t>OP 2134/25.11.2025</t>
  </si>
  <si>
    <t>S1_494_13.10.2025 la AC_266/20.08.2025</t>
  </si>
  <si>
    <t>ace atraumatice de unica folosinta  pentru seringa Uniject 0.3mm*25mm 2 cutie*100 buc * 32 lei fara tva/cutie; Ace atraumatice de unica folosinta pentru seringa Uniject 0.4mm36/37/38mm 100 cutie*1 buc * 32 lei fara tva/cutie, LOT.6-aplicatoare liant pentru compozit, 100 buc, 198*17 lei fara tva/buc, freze diamantate pentru turbina, forma cilindrica cu varf plat, nr.14, cul albastra 290buc*6 lei fara tva/buc, freze pt lustruit diamantele, forma olivia, cul verde, 290 buc*6 lei fara tva/buc, LOT.17, kit sigilare 412 buc*84 lei fara tva/buc LOT.20, liant pt materiale compozitie, flacon 3ml, 167*180 lei fara tva/flacon,LOT.23 rola hartie imprimanta autoclav, 129*14.5 lei fara tva/buc,LOT.32, roluri de vata, punga*1000 buc, 111*30 lei fara tva/punga, LOT.33, trusa de consultatie de unica folosinta formata din oglinda, sonda, pensa, 145*2.50 lei fara tva/buc, Lot.38</t>
  </si>
  <si>
    <t>OP 2365/18.12.2025</t>
  </si>
  <si>
    <t>S1_625_03.12.25_AC_269_20.08.25</t>
  </si>
  <si>
    <t>Alcool sanitar flacon 500 ml  734 fl*2.97 lei fara tva/flacon REST 0; Cearsaf de unica folosinta 729 role*18.50 lei fara tva/rola</t>
  </si>
  <si>
    <t>S1_498_13.10.2025_AC_271_20.08.2025</t>
  </si>
  <si>
    <t>Leucoplast-5 cm, rola *5  cm*5m*12 lei/buc fara TVA*565 role, plasturi universali cu pansament, rezistenti la apa, cutie*40 buc*7,10 lei/ cutie fara TVA*1381  cutii, TOTAL LOT NR.22</t>
  </si>
  <si>
    <t>OP 2136/25.11.2025</t>
  </si>
  <si>
    <t>S1_491_13.10.2025 la AC_272/20.08.25</t>
  </si>
  <si>
    <t>Pahare de unica folosinta, set*100 buc, 1510*5.60 lei fara tva/set</t>
  </si>
  <si>
    <t>OP 2126/25.11.2025</t>
  </si>
  <si>
    <t>S1_490_13.10.2025_AC_273_20.08.2025</t>
  </si>
  <si>
    <t>Anse detartraj pentru aparat de detartraj cu ultrasunete Satelec 8 buc*100 lei fara tva/buc; Anse detartraj pentru aparat de detartraj cu ultrasunete Dmtec 79,  buc*65 lei fara tva/buc, lot nr.5, Hartie de articulatie bicolora, forma dreapta, 40 microni - set 12 buc*10 file, 44 buc*30 lei fara tva/set, lot nr.19</t>
  </si>
  <si>
    <t>OP 2351/18.12.2025</t>
  </si>
  <si>
    <t>S1_489_13.10.25_AC_274_20.08.25</t>
  </si>
  <si>
    <t>Comprese de netesut 5/5 pachet*100 buc 218 pachete*1.09 lei fara tva/pachet; Comprese sterile, 10x10cm pachet*5 buc 3892 pachete*0.53 lei fara tva/pachet ; Bandaj elastic (10x4,5m) 535 buc*2.86 lei fara tva/buc; Fesi 10/10 3253 buc*0.80 lei fara tva/buc; Pansamente adezive sterile, individuale, 10x15cm 4619 buc*0.31 lei fara tva/buc</t>
  </si>
  <si>
    <t>OP 2137/25.11.2025</t>
  </si>
  <si>
    <t>OP 2204/28.11.2025</t>
  </si>
  <si>
    <t>S1_537_23.10.2025_AC_282_25.08.2025</t>
  </si>
  <si>
    <t>23.10.2025</t>
  </si>
  <si>
    <t xml:space="preserve">Container modular tip birou 10 buc*24.190 lei fara tva/buc; Container modular tip grup sanitar 2 buc*34.020 lei fara tva/buc; </t>
  </si>
  <si>
    <t>S1_524_21.10.2025_AC_283_25.08.2025</t>
  </si>
  <si>
    <t>21.10.2025</t>
  </si>
  <si>
    <t>Container modular depozitare 19 buc*26.980 lei fara tva/buc</t>
  </si>
  <si>
    <t>S1_511_15.10.2025_AC_351_01.09.2025</t>
  </si>
  <si>
    <t>Calciu sirop fără zahăr  286 flacoan*15.75 lei fara tva/flacon; Combinaţii (carbonat de calciu, carbonat de magneziu şi trisilicat de magneziu), hidroxid de aluminium flacon*108 cpr 30 flacoane*16.80 lei fara tva/flacon REST 0; Desloratadina 0,5mg/ml -TVA 11%-flacon*261 flacon*7,21 lei fara TVA/flacon REST 0, diosmectita pulbere 3995 plicuri*0,7 lei pret  fara tva/plic, simeticona picaturi orale, emulsie a 40mg/ml, 622 flacon*19,44 lei fara tva/flacon REST 0</t>
  </si>
  <si>
    <t>OP 2129/25.11.2025</t>
  </si>
  <si>
    <t>OP 2345/18.12.2025</t>
  </si>
  <si>
    <t>S1_513_15.10.2025_AC_352_01.09.2025</t>
  </si>
  <si>
    <t>Combinaţii (pancreatină 200 mg + extract bilă bou 25 mg) 820  *flacon*20 cpr*17,55 lei pret fara tva/flacon; HEPARINOIDUM 387tuburi*29.15 lei fara tva/tub; Oxeladinum sirop 0,2%, flacon 179 flacoane*25.58 lei fara tva/flacon; Trimebutină  100 mg 5.170 cpr*0.24 lei fara tva/cpr, rest 4998; Acid acetilsalicilic 960 cpr*0.10 lei fara tva/cpr, rest 912</t>
  </si>
  <si>
    <t>OP 2130/25.11.2025</t>
  </si>
  <si>
    <t>S1_548_29.10.2025_AC_353_01.09.2025</t>
  </si>
  <si>
    <t>Clorură de sodiu 9 mg/ml soluţie perfuzabilă cutie-*10 fl*250 ml 3 cutii*27.40 lei fara tva/cutie; Dexamethasonum 300 fiole*0.99 lei fara tva/fiola;  Diazepamum soluţie rectală, pungi 10 mg/2,5 ml 95 pungi*4.37 lei fara tva/punga;   Gluconat de calciu fiole 1225 fiole*4.44 lei fara tva/fiola; Nifedipina 1500 cpr*0.46 lei fara tva/cpr; Etamsilat 250 mg 305 fiole*8.58 lei fara tva/fiola</t>
  </si>
  <si>
    <t>OP 2350/18.12.2025</t>
  </si>
  <si>
    <t>OP 2349/18.12.2025</t>
  </si>
  <si>
    <t>S1_510_15.10.2025_AC_355_01.09.2025</t>
  </si>
  <si>
    <t>Combinaţie ulei esenţial de eucalipt, lămâie, cedru, cimbru, albastru de metil 10.360 cpr*0.27 lei fara tva/cpr; Emetix 4.580 cpr*0.69 lei fara tva/cpr;</t>
  </si>
  <si>
    <t>S1_554_03.11.2025_AC_357_01.09.2025</t>
  </si>
  <si>
    <t>03.11.2025</t>
  </si>
  <si>
    <t>GLUCOSUM 33% sol inj. 265 fiole*7.95 lei fara TVA/fiola</t>
  </si>
  <si>
    <t>S1_509_15.10.2025_AC_359_01.09.2025</t>
  </si>
  <si>
    <t xml:space="preserve">Drotaverină 40 Mg 8060 cpr*0.25 lei fara tva/cpr REST 2000 CPR; Metamizol sodic 500 mg  360 cpr*0.21 lei fara tva/cpr; Phenylbutazonum crema  281 tuburi*5.7 lei fara tva/tub; </t>
  </si>
  <si>
    <t>OP 2348/18.12.2025</t>
  </si>
  <si>
    <t>OP 2347/18.12.2025</t>
  </si>
  <si>
    <t>SYNTTERGY CONSULT</t>
  </si>
  <si>
    <t>LOT 22 -Aparat masurare ACT 1buc*67226.89 fara tva</t>
  </si>
  <si>
    <t>409/18.09.2025</t>
  </si>
  <si>
    <t>AA1_591_20.11.25 la CTR. 411_18.09.25 Prelungire termen de livrare a produselor pana la data de 19.12.2025</t>
  </si>
  <si>
    <t>EXIMIA MEDICAL</t>
  </si>
  <si>
    <t>LOT.27, Sistem de pompa extracorporeala, 2buc*2.969.500,00 lei, fara TVA/BUC</t>
  </si>
  <si>
    <t>412/18.09.2025</t>
  </si>
  <si>
    <t>SOF MEDICA</t>
  </si>
  <si>
    <t>Monitor pentru analiza contur puls arterial cu termodilutie, 1 buc*159.000,00 lei fara TVA/buc</t>
  </si>
  <si>
    <t>LOT36.1-troliu medical opertor cu compartimente 4buc*7.912,00  lei fara tva/buc,LOT 36.2 brancard pacienti, 1 buc*8.831,00 lei fara tva/buc, LOT 36.3, canapea de examinare (tratament)reglabila, 2buc*4.010,00 lei fara tva/buc</t>
  </si>
  <si>
    <t>HELLIMED</t>
  </si>
  <si>
    <t>Lot 34 - Defibrilator bifazic manual 2 buc * 56.000 lei fara tva / buc; Lot 35 - Pat destinat sectiilor de terapie intensiva (adulti) 4 buc * 23.000 lei fara tva/buc</t>
  </si>
  <si>
    <t>415/18.09.2025</t>
  </si>
  <si>
    <t>416/18.09.2025</t>
  </si>
  <si>
    <t>417/18.09.2025</t>
  </si>
  <si>
    <t>FRESENIUS KABI</t>
  </si>
  <si>
    <t>Turn cu 6 injectomate si 2 infuzomate 11 buc * 55.105 lei fara tva / buc</t>
  </si>
  <si>
    <t>THREE PHARM</t>
  </si>
  <si>
    <t>LOT 10 - Aparat de dializa 2 Buc.*94,900.00 lei fara tva/buc</t>
  </si>
  <si>
    <t>449/29.09.2025</t>
  </si>
  <si>
    <t>450/29.09.2025</t>
  </si>
  <si>
    <t>08.10.2025</t>
  </si>
  <si>
    <t>LOT 5 - Sistem pentru administrarea temperaturii pacientului cu valori tinta 1 buc * 154.000 lei fara tva/buc; LOT 24 - Platforma de electrochirurgie cu tehnologie cu ultrasunete 1 buc * 85.700 lei fara tva/buc</t>
  </si>
  <si>
    <t>434/24.09.2025</t>
  </si>
  <si>
    <t>06.10.2025</t>
  </si>
  <si>
    <t>1- Lot 5    1- lOT24</t>
  </si>
  <si>
    <t>MEDIST LIFE SCIENCE</t>
  </si>
  <si>
    <t>Lot 1 - Microtom semiautomat pentru parafina</t>
  </si>
  <si>
    <t>437/24.09.2025</t>
  </si>
  <si>
    <t>Lot 4 - Aparat pentru monitorizarea coagularii, in regim de urgenta 1 Buc.*65,000.00 lei fara tva</t>
  </si>
  <si>
    <t>439/24.09.2025</t>
  </si>
  <si>
    <t>AA1_697_LA CTR.441_15.12.25 PRELUNGIRE termen de livrare a produselor pana la data de 31.12.2025</t>
  </si>
  <si>
    <t>GENERAL ELECTRIC MEDICAL SYSTEMS</t>
  </si>
  <si>
    <t>LOT 26 - Aparat de anestezie 1 Buc.*154,400.00 LEI fara TVA</t>
  </si>
  <si>
    <t>LOT 9, trusa instrumentar vascular, 1 buc*57.900,00 fara TVA/buc, LOT 10,trusa mare pentru chirurgie generala, 1buc*199.900,00 fara TVA/buc, LOT 11, trusa mica pentru chirurgie generala, 1buc*99.900,00 fara TVA/buc</t>
  </si>
  <si>
    <t>LIAMED</t>
  </si>
  <si>
    <t>LOT 6 - Lampa scialitica cu camera 4K si monitor 1 Buc.*270.063,08</t>
  </si>
  <si>
    <t>MEDICAL DEVICE STORE</t>
  </si>
  <si>
    <t>LOT 19 - Sistem EMG 4  canale si UPGRADE -SOFTWARE SI ACCESORII- PENTRU SISTEM EMG 4 CANALE 1 buc*253.500 lei fara tva</t>
  </si>
  <si>
    <t>RADIOMED IMPEX</t>
  </si>
  <si>
    <t>LOT 22 - Digitizor 14/17</t>
  </si>
  <si>
    <t>SKYER MEDICAL IMAGING</t>
  </si>
  <si>
    <t>Lot - 17- Sistem PACS cu stocare date medicale si redundanta</t>
  </si>
  <si>
    <t>LOT 20- Sistem EEG-38 CANALE desk cu troleu 1Buc*130,242.00 fara TVA</t>
  </si>
  <si>
    <t>467/06.10.2025</t>
  </si>
  <si>
    <t>468/06.10.2025</t>
  </si>
  <si>
    <t>469/06.10.2025</t>
  </si>
  <si>
    <t>470/06.10.2025</t>
  </si>
  <si>
    <t>471/06.10.2025</t>
  </si>
  <si>
    <t>581/14.11.2025</t>
  </si>
  <si>
    <t>582/14.11.2025</t>
  </si>
  <si>
    <t>10.10.2025</t>
  </si>
  <si>
    <t>21.11.2025</t>
  </si>
  <si>
    <t>3 - Lot 9     2- Lot 10     2- Lot 11</t>
  </si>
  <si>
    <t>Subontractant: B. Braun Medical</t>
  </si>
  <si>
    <t>Șervetele /Lavete umede dezinfectante pentru suprafețe semicritice. Cutie 80-100 buc - 3.520 cutii * 9.60 lei fara tva/cutie; Soluţie concentrată dezinfecţie aspirator saliva. Recipient cu capacitate de 1 litru. Detergent dezinfectant de nivel mediu. flacon 1000 ml 1.082 flacoane*34 lei fara tva/flacon</t>
  </si>
  <si>
    <t>S1_639_10.12.2025_AC_465_10.12.2025</t>
  </si>
  <si>
    <t>10.12.2025</t>
  </si>
  <si>
    <t>Șervetele /Lavete umede dezinfectante pentru suprafețe semicritice. Cutie 80-100 buc -634 cutii * 9.60 lei fara tva/cutie; Soluţie concentrată dezinfecţie aspirator saliva. Recipient cu capacitate de 1 litru 191 BUC*34.00 LEI FARA TVA</t>
  </si>
  <si>
    <t>20.10.2025</t>
  </si>
  <si>
    <t>EXPERT PROMOTION SOCIAL</t>
  </si>
  <si>
    <t>Brosura campanie"Sanatatea e in mainile tale", A5 format, color hartie 150g,DCL, 8 PAGINI, 6000 buc*0.90 LEI FARA TVA/BUC, poster campanie"Sanatatea e in mainile tale, poster campanie , format A4, color, plastifiat, 3000 buc*0.50 LEI fara TVA/BUC, Brosura campanie alimentatie sanatoasa, format A5, color, 12 pag, 6000 buc*1.03 LEI FARA TVA/BUC, 5 fise de lucru-campanie alimentatie sanatoasa, format A4, 1 pag color, 4 pagini alb-negru, 6000 buc*0.95 , LEI FARA TVA/BUC, Poster gripa, poster campanie, format A3, 297x 420mm, color, lucios, rezistent UV, 1000 buc*1.17 LEI FARA TVA/BUC, Poster oftalmologic, poster ampanie, format A3-297X 420mm, color,lucios, rezistent UV, 1000 buc*1.18 lei fara TVA/BUC</t>
  </si>
  <si>
    <t>Lot 1 - Aparat de anestezie 1 buc*319.500 lei fara tva/buc</t>
  </si>
  <si>
    <t>Videoscop HDTV cu posibilitate de retroversie 1 buc*229.000 lei fara tva/buc</t>
  </si>
  <si>
    <t>WILHELM ROMCO</t>
  </si>
  <si>
    <t>Lot 6 - Sistemul laser Holmium 120w 1 buc*928.000 lei fara tva</t>
  </si>
  <si>
    <t>Lot 7.1 Dulap pastrare endoscoape 1 buc*218.000 lei fara tva/buc: Lot 7.2 Conectori pentru dulap pastrare endoscoape 1 buc*150.000 lei fara tva/buc</t>
  </si>
  <si>
    <t>Ecograf cu soft dedicat musculoscheletal 1 buc*274.963.57 lei fara tva/buc; Sonda liniara cu frecventa inalta 8-18 Mz 1 buc*51.561.08 lei fara tva/buc; Sonda liniara Hockey stick 1 buc*37.275.35 lei fara tva/buc</t>
  </si>
  <si>
    <t xml:space="preserve">KARL STORZ ENDOSCOPIA ROMANIA </t>
  </si>
  <si>
    <t>LOT3 Ureteroscop semirigid</t>
  </si>
  <si>
    <t>Aparat anestezie 1 buc* 330.000 lei fara tva/buc</t>
  </si>
  <si>
    <t>LOT-4 linie completa pentru chirurgie minim invaziva pediatrica 3D-4K, 1BUC *1,680,950.00 LEI FARA TVA</t>
  </si>
  <si>
    <t>AIR LIQUIDE VITALAIRE ROMANIA</t>
  </si>
  <si>
    <t>Ventilator ventilatie non-invaziva pentru CCV Gomoiu</t>
  </si>
  <si>
    <t>Unit dentar complet 2 buc*45.000 lei fara tva/buc; Autoclav 2 buc*6.500 lei fara tva/buc; Sigilator pungi 11 buc*1.100 lei fara tva/buc</t>
  </si>
  <si>
    <t>LOT1- Trusa instrumentar CCV 1*1,722,000.00 fara tva, LOT-2 Trusa instrumentar mica CCV 1*352,00.00 fara tva si LOT-3 Sternotom Electric 1*495,000.00 lei fara tva</t>
  </si>
  <si>
    <t>MEDTRONIC ROMANIA</t>
  </si>
  <si>
    <t>Platforma electrochirurgicala cu sigilare vasculara 1 buc*277.440 lei fara tva</t>
  </si>
  <si>
    <t>Lot-1 Masa de operatii electrohidraulica pentru chirurgie generala 1Buc*373,894.00 fara TVAsi Lot- 5 Trusa de instrumentar chirurgical 5Buc*38,800.00 fara TVA</t>
  </si>
  <si>
    <t>MEDIZIN TECHNOLOGIES</t>
  </si>
  <si>
    <t>LOT-2 Mobilier chirurgical 1buc*136,710.00 lei fara TVA</t>
  </si>
  <si>
    <t>LOT-6 Ecograf ultraperformant cu 4 sonde pentru chirurgie pediatrica 1 Buc*436,000.00 fara tva</t>
  </si>
  <si>
    <t>465/02.10.2025</t>
  </si>
  <si>
    <t>639/10.12.2025</t>
  </si>
  <si>
    <t>521/20.10.2025</t>
  </si>
  <si>
    <t>482/10.10.2025</t>
  </si>
  <si>
    <t>483/10.10.2025</t>
  </si>
  <si>
    <t>484/10.10.2025</t>
  </si>
  <si>
    <t>485/10.10.2025</t>
  </si>
  <si>
    <t>486/10.10.2025</t>
  </si>
  <si>
    <t>526/22.10.2025</t>
  </si>
  <si>
    <t>527/23.10.2025</t>
  </si>
  <si>
    <t>528/23.10.2025</t>
  </si>
  <si>
    <t>544/27.10.2025</t>
  </si>
  <si>
    <t>547/29.10.2025</t>
  </si>
  <si>
    <t>553/03.11.2025</t>
  </si>
  <si>
    <t>561/04.11.2025</t>
  </si>
  <si>
    <t>562/04.11.2025</t>
  </si>
  <si>
    <t>563/04.11.2025</t>
  </si>
  <si>
    <t>564/04.11.2025</t>
  </si>
  <si>
    <t>01.10.2027</t>
  </si>
  <si>
    <t>28.10.2025</t>
  </si>
  <si>
    <t>07.11-2025</t>
  </si>
  <si>
    <t>07.11.2025</t>
  </si>
  <si>
    <t>06.11.2025</t>
  </si>
  <si>
    <t>AA1_627 la CTR. 564_04.11.25 PRELUNGIRE TERMEN LIVRARE PANA LA 30.12.2025</t>
  </si>
  <si>
    <t xml:space="preserve">1-Lot 5     1-Lot 7 </t>
  </si>
  <si>
    <t>1 - Lot 1    2 - Lot 2   1 - Lot 3</t>
  </si>
  <si>
    <t>2 - Lot 1    3 - Lot 5</t>
  </si>
  <si>
    <t>11.11.2025</t>
  </si>
  <si>
    <t>MOVILIFT CONSTRUCT</t>
  </si>
  <si>
    <t>TROLIU 15-17 KW LIFT 17 PERSOANE CORP D SP.SF.LUCA INCLUSIV MONTAJ</t>
  </si>
  <si>
    <t>AA1_626_LA CTR.569_11.11.25 Se completeaza articolul 3 "Obiectul Contractului" cu alin 3.1 care prevede urm: Furnozorul se obliga sa livreze echipamentul impreuna cu accesoriile, in urmatoarea configuratie: Troliu 15-17kw, Cabluri de tractiune, Tile metalice prindere cabluri tractiune, Cleme prindere cabluri tractiune, Suruburi, Piulite si Electrozi sudura</t>
  </si>
  <si>
    <t>LOT 2-Ecograf stationar cardiologie cu sonda sectoriala lineara</t>
  </si>
  <si>
    <t>MEDIQ INNOVATIVE TECHNOLOGIES</t>
  </si>
  <si>
    <t>Lot 1 - Ecograf performant 1 buc*348.739.50 lei fara tva</t>
  </si>
  <si>
    <t>KEMBLI MED</t>
  </si>
  <si>
    <t xml:space="preserve">Lot 6- Masa operatie oftalmologie 1Buc. *72,250.00 fara TVA </t>
  </si>
  <si>
    <t>GLOBAL MEDICAL SOLUTIONS</t>
  </si>
  <si>
    <t>Lot 4 - Ecograf de inalta performanta cu minim 3 sonde - 1 buc*697.400 lei fara tva</t>
  </si>
  <si>
    <t>BRAINS M &amp; A CONSULTING</t>
  </si>
  <si>
    <t>Lot 8 - Analizor POC  de gaze sanguine 1 buc*75.000 lei fara tva</t>
  </si>
  <si>
    <t>18.11.2025</t>
  </si>
  <si>
    <t xml:space="preserve">LIAMED </t>
  </si>
  <si>
    <t>LOT 9-Aparat terapie cu socuri</t>
  </si>
  <si>
    <t>LOT 3- Ecograf  stationar</t>
  </si>
  <si>
    <t>LOT 5-Electrocauter mono-bipolar cu sigilare vasculara</t>
  </si>
  <si>
    <t>Furnizare instalatie de detectie, semnalizare si avertizare la incendiu la Spitalul Clinic de Copii Dr. Victor Gomoiu, corp C1 si C2</t>
  </si>
  <si>
    <t>SUN POWER CLIMA</t>
  </si>
  <si>
    <t xml:space="preserve">Aer conditionat 12.000 BTU 21 buc*2.396.70 lei fara tva/buc; Aer conditionat 9.000 BTU 13 buc*2.314.04 lei fara tva/buc; </t>
  </si>
  <si>
    <t>Lot 4- Ecograf doppler color inalta performanta urologie 3 sonde 2 Buc.*462,184.87 lei fara tva/ buc</t>
  </si>
  <si>
    <t>VIDEOLARINGOSCOP, 234.500,00 LEI FARA TVA* 1 BUC</t>
  </si>
  <si>
    <t>DANSON</t>
  </si>
  <si>
    <t>Bronhoscop flexibil cu canal de lucru cu adaptor la ecran de 2.8 mm</t>
  </si>
  <si>
    <t>FRESENIUS MEDICAL CARE ROMANIA</t>
  </si>
  <si>
    <t>ECMO 2 BUC</t>
  </si>
  <si>
    <t>DUTCHMED</t>
  </si>
  <si>
    <t>APARAT OXID NITRIC CU BUTELIE</t>
  </si>
  <si>
    <t>APARAT EFECTUARE EKG</t>
  </si>
  <si>
    <t>04.12.2025</t>
  </si>
  <si>
    <t>CARL ZEISS INSTRUMENTS</t>
  </si>
  <si>
    <t>LOT 1- MICROSCOP OPERATOR INTRERVENTII ORL</t>
  </si>
  <si>
    <t>TIMBERSTAR</t>
  </si>
  <si>
    <t>GENERATOR RADIOFRECVENTA PENTRU CHIRURGIE ORL-LOT 3, SET INSTRUMENTAR MICROCHIRURGIE LARINGIANA IN SUSPENSIE ADULTI- LOT 4</t>
  </si>
  <si>
    <t>16.12.2025</t>
  </si>
  <si>
    <t>LOT 2- Laser CO2- specialitatea ORL</t>
  </si>
  <si>
    <t xml:space="preserve">IBUPROFEN SIROP- PADUDEN CU AROMA DE CAISE, 20MG/ML-SUSP.ORALA X 100 ML-TERAPIA RO-Lot 8, cantitate min 2111, cantitate maxima 4222, pret lei fara TVA* 22 LEI/flacon </t>
  </si>
  <si>
    <t>CARBUNE ACTIVAT 250 MG, COMPRIMATE, CANTITATE MIN 7140, CANTITATE MAX 14280, 0.65 LEI FARA TVA/CPR,LOT.2,  EPIPEN 150 MICROGRAME, CANTITATE MIN 760-CANTITATE MAX 1520, 158.59 LEI FARA TVA/ STILOU,LOT 4,  EPIPEN 300 MICROGRAME , CANTITATE MIN 13, CANTITATE MAX 26, 171.83  LEI FARA TVA/STILOU,LOT 5,  METAMIZOL SODIC, FIOLE, ALGOCALMIN, CANTITATE MIN 122-CANTITATE MAX 244, 1.04 LEI FARA TVA/ FIOLE, LOT 10 ,NITROGLICERINA COMPRIMATE, CANTITATE MIN. 1600-CANTITATE MAX.3200,   1.15  LEI FARA TVA /CPR, LOT 14</t>
  </si>
  <si>
    <t>CALCIU  ALEVIA + VITAMINA D3, CANTITATE MIN 669-CANTITATE MAX 1338, FLACON *30 CPR, 24.09 LEI FARA TVA/ FLACON, LOT 1, IBUPROFEN SIROP, 20 MG/ML/FLACON, CANITATE MIN 2111-CANTITATE MAX. 4222, 11.40 LEI FARA TVA/FLACON, LOT 8, MAGNEZIU 50 MG  + B6, CUTIE *50 CPR, CANTITATE MIN 554-CANTITATE MAX 1108, 16.58 LEI FARA TVA/CPR, LOT 9</t>
  </si>
  <si>
    <t>MATERIAL DE OBTURATIE PROVIZORIE,CITODUR ROSU CANTITATE MIN 352, CANTITATE MAX 704, FLACON * 30G, 28 LEI FARA TVA/FLACON, LOT 15, MATERIALE PT OBTURATII DEFINITIVE RADICULARE, EUGETIN KIT 14 GR +10 ML, MIN176-MAX 352 TRUSA, 200 LEI  FARA TVA/TRUSA, LOT 17, ANTIBIOTIC PT. ALVEOLITE POST EXTRACII ORALE, MIN 173-MAX 346, FLACON, 240 LEI FARA TVA/FLACON, LOT 18, CIMENT FOSFAT DE ZINC, MIN 176-MAX 352/CUTIE, 61 LEI FARA TVA/CUTIE, LOT 19, CIMENT TIP IONOMER DE STICLA, AUTOPOLIMERI ZABIL, MIN 175-MAX 350, TRUSA, 170 LEI FARA TVA/TRUSA, LOT 20, CIMENT TIP IONOMER DE STICLA , FOTOPOLIMERI ZABIL, MIN 352-MAX 704, CUTIE *1 SRINGA* 2 ML, 72 LEI FARA TVA /CUTIE, LOT 21, GEL DEMINERALIZANT 10 ML, MIN 305-MAX 610, SERINGA* 10 ML, 38 LEI FARA TVA/ SERINGA, LOT 22,PASTA LUSTRUIT OBTURATII, MIN 352-MAX 704/SERINGA , 45 LEI FARA TVA/SERINGA, LOT 23, PASTA PE BAZA DE HIDROXID DE CALCIU PT TRATAMENT ENDODONTIC, MIN 704-MAX 1408/SERINGA, 70 LEI FARA TVA/ SERINGA, LOT 24, OXID DE ZINC, MIN 304-MAX 608, FLCON, 23 LEI PRET FARA TVA/FLACON, LOT 26, SOLUTIE SPALATURI ENDOCANALIC ULARE, MIN 230, MAX 460, FLACON, 22 LEI FARA TVA/FLACON, LOT 27 , SOLUTII PT ANTISEPTIZAREA CANALELOR RADICULARE, MIN 203, MAX 406, FLACON, 250 LEI FARA TVA/FLACON, LOT 29, ANESTEZIC  IN CARPULE PT SERINGA UNIJECT-UBISTESIN, MIN 143-MAX 286, CUTIE *50 CARPULE, 185 LEI FARA TVA/ CUTIE, LOT31, SOLUTIE DENTARA PE BAZA DE LIDOCAINA, LEVOMENTOL, FENOL, MIN 176, MAX 352, FLACON, 40 LEI FARA TVA/ FLACON, LOT 32, EUGENOL, MIN 304-MAX 608 FLACON, 36LEI FARA TVA/ FLACON, LOT 33,IODOFORM , MIN 176-MAX 352, FLACON , 123 LEI FARA TVA/ FLACON, LOT 34, MATERIAL COMPOZIT FLOW, MIN 489-MAX 978 SERINGA, 38 LEI FARA TVA/ SERINGA, LOT 35, SPRAY TESTARE VITALITATE, MIN 157- MAX 314, FLACON, 28.50 LEI FARA TVA/ FLACON , LOT 36</t>
  </si>
  <si>
    <t>19.11.2025</t>
  </si>
  <si>
    <t>02.12.2027</t>
  </si>
  <si>
    <t>569/11.11.2025</t>
  </si>
  <si>
    <t>570/11.11.2025</t>
  </si>
  <si>
    <t>571/11.11.2025</t>
  </si>
  <si>
    <t>573/11.11.2025</t>
  </si>
  <si>
    <t>574/11.11.2025</t>
  </si>
  <si>
    <t>575/11.11.2025</t>
  </si>
  <si>
    <t>588/18.11.2025</t>
  </si>
  <si>
    <t>572/11.11.2025</t>
  </si>
  <si>
    <t>589/18.11.2025</t>
  </si>
  <si>
    <t>579/13.11.2025</t>
  </si>
  <si>
    <t>580/14.11.2025</t>
  </si>
  <si>
    <t>583/14.11.2025</t>
  </si>
  <si>
    <t>596/24.11.2025</t>
  </si>
  <si>
    <t>604/28.11.2025</t>
  </si>
  <si>
    <t>621/02.12.2025</t>
  </si>
  <si>
    <t>622/02.12.2025</t>
  </si>
  <si>
    <t>623/02.12.2025</t>
  </si>
  <si>
    <t>628/04.12.2025</t>
  </si>
  <si>
    <t>629/04.12.2025</t>
  </si>
  <si>
    <t>702/16.12.2025</t>
  </si>
  <si>
    <t>617/02.12.2025</t>
  </si>
  <si>
    <t>618/02.12.2025</t>
  </si>
  <si>
    <t>619/02.12.2025</t>
  </si>
  <si>
    <t>620/02.12.2025</t>
  </si>
  <si>
    <t>Subcontractant: Sante International</t>
  </si>
  <si>
    <t>Subcontractant: Elmed Medical</t>
  </si>
  <si>
    <t>1 - Lot 2    1 - Lot 4   1 - Lot 5   1 - Lot 10   1 - Lot 14</t>
  </si>
  <si>
    <t>1 - Lot 1    2 - Lot 8   2 - Lot 9</t>
  </si>
  <si>
    <t>2 - Lot 15    1 - Lot 17   1 - Lot 18   2 - Lot 19   2 - Lot 20   2 - Lot 21    2 - Lot 22   2 - Lot 23   2 - Lot 24   2 - Lot 26    2 - Lot 27    1 - Lot 29    1 - Lot 31    1 - Lot 32    1 - Lot 33    1 - Lot 34    2 - Lot 35    1 - Lot 36</t>
  </si>
  <si>
    <t>AA14 la CTR.2748/14.05.2012 Prelungire valabilitate contract 01.10.2025-30.12.2025</t>
  </si>
  <si>
    <t>AA12_457_30.09.2025 la CTR.26176_24.09.2019 Prelungire valabilitate contract 01.10.2025-30.12.2025</t>
  </si>
  <si>
    <t>OP 2279/12.12.2025</t>
  </si>
  <si>
    <t>OP 2280/12.12.2025</t>
  </si>
  <si>
    <t>OP 2277/12.12.2025</t>
  </si>
  <si>
    <t>OP 2278/12.12.2025</t>
  </si>
  <si>
    <t>S9_545_28.10.2025 la A.C. 9486/20.04.2023</t>
  </si>
  <si>
    <t>Servicii de mentenanta preventiva, predictiva si corectiva pentru echipamentele, utilajele si dotarile aflate in exploatare in Corpurile B1 si C+D ale Spitalului clinic de Ortopedie, Traumatologie si TBC Osteoarticular "Foisor": piese 78.493,90 lei fara tva* 2 luni; mentenante 159.436,40 lei fara tva * 2 luni</t>
  </si>
  <si>
    <t>01.11.2025</t>
  </si>
  <si>
    <t>Gel demineralizant 10ml, 610 seringi*10ml*40 lei fara tva</t>
  </si>
  <si>
    <t>616/02.12.2025</t>
  </si>
  <si>
    <t>AA1_723_23.12.25_CTR.363_04.09.25 Se prelungeste perioada coontractuala Furnizare lift (inclusiv montare, demontare ascensor vechi) Spitalul Clinic Colentina, Pavilionul H  01.01.2026-20.02.2026 si se prelungeste termenul de montaj, instalare si pif cu 30 zile</t>
  </si>
  <si>
    <t>OP 1986/27.10.2025</t>
  </si>
  <si>
    <t>30.12.2025</t>
  </si>
  <si>
    <t>Proiectare si executie de lucrari ( Bransament apa si canalizare imobil - Desfacere/ refacere sistem rutier; Terasamente sapaturi si umplutura; Instalatii bransament apa; Instalatii racord canalizare; Contor bransament apa) pe amplsamentul situat in Str. Orzari nr. 53</t>
  </si>
  <si>
    <t>740/30.12.2025</t>
  </si>
  <si>
    <t>29.06.2026</t>
  </si>
  <si>
    <t xml:space="preserve">Lot 1 - Ace chirurgicale cu fir 260 buc *4.20 lei fara tva/buc; Lot 2 - Placute de sticla cu o fata mata 7/11 cm 684 buc * 5 lei fara tva/buc; Lot 3 - Oglinzi dentare 6.080 buc * 3.50 lei fara tva/buc; Lot 5 - Pudra aparat profilaxie 504 buc * flacon 300 gr * 150 lei fara tva/buc; Lot 12 - Pungi cu gel rece 2.746 buc * 7 lei fara tva/buc; </t>
  </si>
  <si>
    <t xml:space="preserve">Lot 4 - Perii pentru periaj dentar profesional 352 buc.(set*20)*12lei fara tva; Lot 6 - Set matrice metalica preformata segmentara cu clema 352 buc. (cutie*18)*69.87 lei fara tva </t>
  </si>
  <si>
    <t>30.12.2027</t>
  </si>
  <si>
    <t>730/30.12.2025</t>
  </si>
  <si>
    <t>731/30.12.2025</t>
  </si>
  <si>
    <t>lot 8 - Bavete de unica folosinta 468 cutii (cutie* 500 buc) * 59 lei fara tva/cutie</t>
  </si>
  <si>
    <t>lot 8 - Bavete de unica folosinta 468 cutii (cutie* 500 buc) * 84 lei fara tva/cutie</t>
  </si>
  <si>
    <t>732/30.12.2025</t>
  </si>
  <si>
    <t>1 - Lot 4    1 - Lot 6</t>
  </si>
  <si>
    <t>1 - Lot 1  1 - Lot 2  2- Lot 3   1- Lot 5   2- Lot 12</t>
  </si>
  <si>
    <t>DIRECTIA MANAGEMENT PROIECTE</t>
  </si>
  <si>
    <t>AA3_727_29.1225 la S8_171 Actualizare pret lucrari executate -5.068.331.31 lei</t>
  </si>
  <si>
    <t>AA4-466/06.10.2025 LA CTR 31851_23.11.2022 Durata contractului se prelungeste pana la receptia la terminarea lucrarilor pentru obiectivul de investitii "Conversie   si Reamenajare Centru Medico-Social pentru Grupuri Vulnerabile din str. Orzari nr.53"</t>
  </si>
  <si>
    <t>OP 392/25.02.2026</t>
  </si>
  <si>
    <t>OP 611/24.03.2026</t>
  </si>
  <si>
    <t>S3_52_12.03.2026 la AC 195_21.07.25</t>
  </si>
  <si>
    <t>Servicii de colectare, prelucrare, centralizare si validare a situatiilor financiare lunare, trimestriale si anuale, Bugetului de Venituri si Cheltuieli atat pentru activitatea proprie cat si pentru unitatile sanitare subordonate si prelucrarea facturii electronice in relatia B2B (raportare/facturare) si a facturii electronice in relatia B2C (raportare) pentru activitatea ASSMB - 4 luni * 26.862 lei/luna cu TVA</t>
  </si>
  <si>
    <t>31.12.2026</t>
  </si>
  <si>
    <t>01.05.2026</t>
  </si>
  <si>
    <t>OP 259/04.02.2026</t>
  </si>
  <si>
    <t>AA3_742_30.12.2025 la CTR. 8390_12.04.2024 Prelungire valabilitate 01.01.2026-30.04.2026</t>
  </si>
  <si>
    <t>OP 268/04.02.2026</t>
  </si>
  <si>
    <t>OP 463/27.02.2026</t>
  </si>
  <si>
    <t>OP 636/27.03.2026</t>
  </si>
  <si>
    <t>OP 441/25.02.2026</t>
  </si>
  <si>
    <t>OP 264/04.02.2026</t>
  </si>
  <si>
    <t>OP 182/22.01.2026</t>
  </si>
  <si>
    <t>OP 207/30.01.2026</t>
  </si>
  <si>
    <t>OP 297/06.02.2026</t>
  </si>
  <si>
    <t>AA3_635_08.12.2025 LA CTR.112_07.05.2025 PRELUNGIRE DURATA PANA LA 01.01.2026-30.04.2026 SI SUPLIMENTARE VALOARE CONTRACT 435.929.12 lei</t>
  </si>
  <si>
    <t>OP 466/26.02.2026</t>
  </si>
  <si>
    <t>OP 338/17.02.2026</t>
  </si>
  <si>
    <t>OP 340/18.02.2026</t>
  </si>
  <si>
    <t>OP 610/24.03.2026</t>
  </si>
  <si>
    <t>OP 638/27.03.2026</t>
  </si>
  <si>
    <t>OP 694/31.03.2026</t>
  </si>
  <si>
    <t>OP 445/26.02.2026</t>
  </si>
  <si>
    <t>OP 650/30.03.2026</t>
  </si>
  <si>
    <t>OP 631/27.03.2026</t>
  </si>
  <si>
    <t>AA2_713_19.12.25 LA CTR.16_17.02.25 Prelungire durata contract de la 17.02.25-31.12.25, cu posibilitate prelungire cu 4 luni</t>
  </si>
  <si>
    <t>AA3_721_22.12.25 LA CTR.16_17.02.25 Prelungire durata contract 01.01.2026-30.04.2026, se prelungeste cu 4 luni si suplimentare val.contract  16.940 LEI cu TVA inclus</t>
  </si>
  <si>
    <t>OP 624/27.03.2026</t>
  </si>
  <si>
    <t>OP 270/04.02.2026</t>
  </si>
  <si>
    <t>OP 626/27.03.2026</t>
  </si>
  <si>
    <t>OP 250/04.02.2026</t>
  </si>
  <si>
    <t>OP 634/27.03.2026</t>
  </si>
  <si>
    <t>AA2_645_15.12.2025 la CTR.104 PRELUNGIRE VALABILITATE 01.01.2026-30.04.2026 SI SUPLIMENTARE VALOARE CONTRACT 4 luni*11.600 lei/luna fara tva</t>
  </si>
  <si>
    <t>OP 637/27.03.2026</t>
  </si>
  <si>
    <t>OP 255/04.02.2026</t>
  </si>
  <si>
    <t>OP 257/04.02.2026</t>
  </si>
  <si>
    <t>OP 628/27.03.2026</t>
  </si>
  <si>
    <t>OP 324/10.02.2026</t>
  </si>
  <si>
    <t>OP 344/24.02.2026</t>
  </si>
  <si>
    <t>OP 501/19.03.2026</t>
  </si>
  <si>
    <t>OP 252/04.02.2026</t>
  </si>
  <si>
    <t>OP 456/27.02.2026</t>
  </si>
  <si>
    <t>OP 281/04.02.2026</t>
  </si>
  <si>
    <t>OP 632/27.03.2026</t>
  </si>
  <si>
    <t>OP 614/24.03.2026</t>
  </si>
  <si>
    <t>OP 462/26.02.2026</t>
  </si>
  <si>
    <t>OP 267/04.02.2026</t>
  </si>
  <si>
    <t>AA2_649_15.12.2025 la CTR. 97_23.04.2025 Prelungire valabilitate 01.01.2026-30.04.2026</t>
  </si>
  <si>
    <t>AA3_25_20.02.2026 LA CTR.137_28.05.2025 Prelungire valabilitate ctr. 137/28.05.2025 28.02.2026-28.05.2026</t>
  </si>
  <si>
    <t>OP 258/04.02.2026</t>
  </si>
  <si>
    <t>OP 465/26.02.2026</t>
  </si>
  <si>
    <t>OP 615/24.03.2026</t>
  </si>
  <si>
    <t>OP 269/04.02.2026</t>
  </si>
  <si>
    <t>OP 635/27.03.2026</t>
  </si>
  <si>
    <t>OP 2121/25.11.2025</t>
  </si>
  <si>
    <t>OP 280/04.02.2026</t>
  </si>
  <si>
    <t>OP 461/26.02.2026</t>
  </si>
  <si>
    <t>OP 2354/18.12.2025</t>
  </si>
  <si>
    <t>OP 630/27.03.2026</t>
  </si>
  <si>
    <t xml:space="preserve">AA1_301_28.08.25 LA A.C 175 Majorare cota tva, de la 19% la 21% Valoare 12.736 lei </t>
  </si>
  <si>
    <t>OP 279/04.02.2026</t>
  </si>
  <si>
    <t>OP 460/26.02.2026</t>
  </si>
  <si>
    <t>AA1_720_19.12.25_LA CTR.247_11.08.25 Prelungire termen de valabilitate cu 90 zile 01.01.2026-31.03.2026</t>
  </si>
  <si>
    <t>AA1_35_25.02.2026 LA AC288_27.08.25 Servicii de colectare, transport, procesare si eliminare finala a deseurilor rezultate din activitati medicale 600 colectari Valoare 17.061 (Tva inclus)</t>
  </si>
  <si>
    <t>AA1_37_26.02.2026 LA S2_647_15.12.25 LA AC288 Servicii de colectare, transport, procesare si eliminare finala a deseurilor rezultate din activitati medicale 80 colectari *23.50 lei fara tva/colectare</t>
  </si>
  <si>
    <t>OP 266/04.02.2026</t>
  </si>
  <si>
    <t>OP 629/27.03.2026</t>
  </si>
  <si>
    <t>OP 649/30.03.2026</t>
  </si>
  <si>
    <t>RUBRICK ARCHITECTURE</t>
  </si>
  <si>
    <t>Servicii de recreare a planurilor in format digital si actualizare a solutiilor arhitecturale si de instalatii pentru a reflecta cu acuratete situatia existenta conform reglementarilor legale si cerintelor ISU pentru SPITALUL CLINIC DE ORTOPEDIE, TRAUMATOLOGIE SI TBC OSTEARTICULAR "FOISOR"</t>
  </si>
  <si>
    <t>Servicii de reparare si intretinere a apraturii medicale pentru cabinetele de medicina stomatologica 161 cab*210 lei fara tva/cab</t>
  </si>
  <si>
    <t>739/30.12.2025</t>
  </si>
  <si>
    <t>30/23.02.2026</t>
  </si>
  <si>
    <t>30.03.2026</t>
  </si>
  <si>
    <t>01.03.2026</t>
  </si>
  <si>
    <t>31.05.2026</t>
  </si>
  <si>
    <t>AA9_24 la CTR. 26988_13.10.2022 Suplimentare valoare contract 14.524.57 lei (va inclus) si prelungire valabilitate 23.02.2026-22.05.2026</t>
  </si>
  <si>
    <t>OP 421/26.02.2026</t>
  </si>
  <si>
    <t>OP 441/26.02.2026</t>
  </si>
  <si>
    <t>OP 416/26.02.2026</t>
  </si>
  <si>
    <t>OP 567/20.03.2026</t>
  </si>
  <si>
    <t>AA6_47_09.03.26_CTR.4014 Suplimentare pret contract cu suma de 5.047.998.83 lei fara tva, respectiv 6.058.379.71 lei tva inclus</t>
  </si>
  <si>
    <t>OP 558/20.03.2026</t>
  </si>
  <si>
    <t>OP 662/30.03.2026</t>
  </si>
  <si>
    <t>AA2_327/28.08.25 la AC.8294/04.04.2023 Majorare cota tva, de la 19% la 21% Valoare: 870.461.03 lei</t>
  </si>
  <si>
    <t>OP 209/30.01.2026</t>
  </si>
  <si>
    <t>OP 210/30.01.2026</t>
  </si>
  <si>
    <t>OP 211/30.01.2026</t>
  </si>
  <si>
    <t>OP 212/30.01.2026</t>
  </si>
  <si>
    <t>OP 510/19.03.2026</t>
  </si>
  <si>
    <t>OP 511/19.03.2026</t>
  </si>
  <si>
    <t>OP 415/26.02.2026</t>
  </si>
  <si>
    <t>OP 655/30.03.2026</t>
  </si>
  <si>
    <t>AA2_44_06.03.26 la ACORD 161 Prelungire durata Acord Contractual 161/10.09.2024 pana la 31.12.2026</t>
  </si>
  <si>
    <t>OP 439/26.02.2026</t>
  </si>
  <si>
    <t>OP 443/26.02.2026</t>
  </si>
  <si>
    <t>AA2_48_09.03.26 LA CTR.549_29.10.25 Prelungire durata Contract 549/29.10.2025 pana la 31.03.2026</t>
  </si>
  <si>
    <t xml:space="preserve">OP 647/27.03.2026 </t>
  </si>
  <si>
    <t>OP 208/30.01.2026</t>
  </si>
  <si>
    <t>OP 272/04.02.2026</t>
  </si>
  <si>
    <t>OP 643/27.03.2026</t>
  </si>
  <si>
    <t>OP 564/20.03.2026</t>
  </si>
  <si>
    <t>OP 423/26.02.2026</t>
  </si>
  <si>
    <t>OP 506/19.03.2026</t>
  </si>
  <si>
    <t>OP 553/20.03.2026</t>
  </si>
  <si>
    <t>OP 659/30.03.2026</t>
  </si>
  <si>
    <t>OP 477/04.03.2026</t>
  </si>
  <si>
    <t>A1_32_03.11.2025_AC_357 Se modifica pretul unitar al: Epinephrinum 4.978 fiole*5.24 lei fara tva/fiola</t>
  </si>
  <si>
    <t>S2_34_24.02.26_AC_357_01.09.25</t>
  </si>
  <si>
    <t>24.02.2026</t>
  </si>
  <si>
    <t>Epinephrinum 1.310 fiole*5.24 lei fara tva/fiola</t>
  </si>
  <si>
    <t>OP 426/26.02.2026</t>
  </si>
  <si>
    <t>OP 508/19.03.2026</t>
  </si>
  <si>
    <t>OP 507/19.03.2026</t>
  </si>
  <si>
    <t>OP 411/26.02.2026</t>
  </si>
  <si>
    <t>OP 436/26.02.2026</t>
  </si>
  <si>
    <t>OP 653/30.03.2026</t>
  </si>
  <si>
    <t>OP 504/19.03.2026</t>
  </si>
  <si>
    <t>OP 431/26.02.2026</t>
  </si>
  <si>
    <t>OP 505/19.03.2026</t>
  </si>
  <si>
    <t>OP 413/26.02.2026</t>
  </si>
  <si>
    <t>OP 433/26.02.2026</t>
  </si>
  <si>
    <t>OP 559/20.03.2026</t>
  </si>
  <si>
    <t>OP 660/30.03.2026</t>
  </si>
  <si>
    <t>OP 432/26.02.2026</t>
  </si>
  <si>
    <t>OP 418/26.02.2026</t>
  </si>
  <si>
    <t>OP 424/26.02.2026</t>
  </si>
  <si>
    <t>OP 438/26.02.2026</t>
  </si>
  <si>
    <t>OP 565/20.03.2026</t>
  </si>
  <si>
    <t>OP 656/30.03.2026</t>
  </si>
  <si>
    <t>OP 430/26.02.2026</t>
  </si>
  <si>
    <t>OP 422/26.02.2026</t>
  </si>
  <si>
    <t>OP 414/26.02.2026</t>
  </si>
  <si>
    <t>OP 661/30.03.2026</t>
  </si>
  <si>
    <t>OP 435/26.02.2026</t>
  </si>
  <si>
    <t>OP 419/26.02.2026</t>
  </si>
  <si>
    <t>OP 547/20.03.2026</t>
  </si>
  <si>
    <t>OP 503/19.03.2026</t>
  </si>
  <si>
    <t>OP 562/20.03.2026</t>
  </si>
  <si>
    <t>OP 663/30.03.2026</t>
  </si>
  <si>
    <t>AA2_26_20.02.26_CTR.363_04.09.25 Se prelungeste perioada coontractuala Furnizare lift (inclusiv montare, demontare ascensor vechi) Spitalul Clinic Colentina, Pavilionul H  21.02.2026-30.03.2026 si se prelungeste termenul de montaj si livrare cu 60 zile</t>
  </si>
  <si>
    <t>OP 644/27.03.2026</t>
  </si>
  <si>
    <t>OP 2314/17.12.2025</t>
  </si>
  <si>
    <t>OP 412/26.02.2026</t>
  </si>
  <si>
    <t>OP 410/26.02.2026</t>
  </si>
  <si>
    <t>OP 566/20.03.2026</t>
  </si>
  <si>
    <t>OP 563/20.03.2026</t>
  </si>
  <si>
    <t>OP 657/30.03.2026</t>
  </si>
  <si>
    <t>OP 429/26.02.2026</t>
  </si>
  <si>
    <t>OP 651/30.03.2026</t>
  </si>
  <si>
    <t>OP 427/26.02.2026</t>
  </si>
  <si>
    <t>OP 425/26.02.2026</t>
  </si>
  <si>
    <t>OP 652/30.03.2026</t>
  </si>
  <si>
    <t>OP 654/30.03.2026</t>
  </si>
  <si>
    <t>OP 551/20.03.2026</t>
  </si>
  <si>
    <t>Epipen 300 micrograme 26 fiole*171.83 lei fara tva/fiola REST 21 fiole</t>
  </si>
  <si>
    <t>S1_33_24.02.2026 la A.C. 618_02.12.25</t>
  </si>
  <si>
    <t>23.02.2026</t>
  </si>
  <si>
    <t>Materiale pentru opturatia coronara definitiva 50 tuse*730 lei fara tva/trusa</t>
  </si>
  <si>
    <t>12.03.2026</t>
  </si>
  <si>
    <t>Lot 1 - Detergent dezinfectant enzimatic de nivel inalt pentru decontaminarea instrumentarului stomatologic. Solutie concentrata. Recipient cu capacitate de 1 litru flacon 1000 ml 167 flacoane*36 lei fara tva/flacon; Lot 2 - Dezinfectant concentrat de nivel inalt pentru instrumentarul medico sanitar. Recipient cu capacitate de 1 litru/kg flacon 1000 ml/1000mg 159 flacoane*34 lei fara tva/flacon; Lot 3 -Dezinfectant concentrat de nivel mediu-spray-pentru instrumentar si dispozitive medicale, suprafete ( ex: unit, msa de tratament, faianta, mobilier, paturi, pavimente, etc.) cu indicatie de utilizare in unitatile sanitare. Recipient cu capacitate de 1 litru prevazut cu dispozitiv de pulverizare flacon 1000 ml 656 flacoane*12 lei fara tva/flacon; Lot 4 - Dezinfectant pentru dezinfectia chirurgicala a mainilor prin frecare, solutie gata preparata. Recipient cu capacitate de 1 litru prevazut cu pompa de dozare incorporata flacon 1000 ml 633 flacoane*18 lei fara tva/flacon</t>
  </si>
  <si>
    <t>28/23.02.2026</t>
  </si>
  <si>
    <t>45/09.03.2026</t>
  </si>
  <si>
    <t>46/09.03.2026</t>
  </si>
  <si>
    <t>50/12.03.2026</t>
  </si>
  <si>
    <t>23.03.2026</t>
  </si>
  <si>
    <t>09.03.2028</t>
  </si>
  <si>
    <t>11.05.2026</t>
  </si>
  <si>
    <t>NEGOCIERE FARA PUBLICAREA PRELABILA A UNUI ANUNT DE PARTICIPARE</t>
  </si>
  <si>
    <t xml:space="preserve">1 - Lot 1   1 - Lot 2  1 - Lot 4   1 - Lot 7   1 - Lot 14   1 - Lot 15   Loturi anulate: 3, 5, 6, 8, 9, 10, 11, 12, 13 </t>
  </si>
  <si>
    <t>Lot 1 - Clorhidrat de oxitetraciclina si hidrocortizon, suspensie, spray cutanat 1.302 flacoane*35.28 lei fara tva/flacon; Lot 2 - Combinatii (carbonat de calciu, carbonat de magnesziu si trisilicat e magneziu), hidroxid de aluminium comprimate masticabile flacon*20 cpr 2.898 flacoane*16 lei fara tva/flacon; Lot 4 - Zinc bacitracina si suflat de neomicina pulbere, pulbere cutanata 1g pulbere - zinc bacitracina, 250 ui si suflat de neomicina 5.000 ui, cutie a 10g - 1.230 cutii*34.98 lei fara tva/cutie; Lot 7 - Salbutamolum sirop 2mg/5 ml sirop 284 flacoane*12.42 lei fara tva/flacon</t>
  </si>
  <si>
    <t xml:space="preserve">Lot 14 Material pentru obturatia coronara definitiva 396 truse*920 lei fara tva/trusa; Lot 15 Material pentru obturatia de canal definitiva 352 truse*580 lei fara tva/trusa; </t>
  </si>
  <si>
    <t>OP 288/04.02.2026</t>
  </si>
  <si>
    <t>OP 509/19.03.2026</t>
  </si>
  <si>
    <t>OP 454/27.02.2026</t>
  </si>
  <si>
    <t xml:space="preserve">Nr. Crt  </t>
  </si>
  <si>
    <t>NR. CONTRACT SI DATA ATRIBUIRII</t>
  </si>
  <si>
    <t>PROCEDURA APLICATA</t>
  </si>
  <si>
    <t>NUMAR OFERTANTI</t>
  </si>
  <si>
    <t>FURNIZOR/PRESTATOR/EXECUTANT</t>
  </si>
  <si>
    <t>PARTENERI (ASOCIATI/SUBCONTRACTANTI/TERTI/SUSTINATORI)</t>
  </si>
  <si>
    <t>VALOAREA PREVAZUTA IN CONTRACT</t>
  </si>
  <si>
    <t>CHELTUIELI ELIGIBILE</t>
  </si>
  <si>
    <t>CHELTUIELI NEELIGIBILE</t>
  </si>
  <si>
    <t>SURSA FINANTARII</t>
  </si>
  <si>
    <t>DATA DE INCEPUT</t>
  </si>
  <si>
    <t>DATA DE FINALIZARE PREVAZUTA IN CONTRACT</t>
  </si>
  <si>
    <t>MODIFICARE A CUANTUMULUI PRETULUI PRIN ACT ADITIONAL/SI DATA ACESTUIA</t>
  </si>
  <si>
    <t>PRET FINAL</t>
  </si>
  <si>
    <t>STATUS (finalizat/in executie)</t>
  </si>
  <si>
    <t>Procese verbale</t>
  </si>
  <si>
    <t>VALOARE PLATITA (CU TVA)</t>
  </si>
  <si>
    <t>DATA EFECTUARII PLATII</t>
  </si>
  <si>
    <t>CONTRACT FINANȚARE</t>
  </si>
  <si>
    <t>1142/28/NN/27.12.2023/184/04.01.2024</t>
  </si>
  <si>
    <r>
      <t xml:space="preserve">Accesarea fondurilor europene în cadrul mecanismului de redresare și rezilienta, în vederea îndeplinirii satisfăcătoare a proiectului </t>
    </r>
    <r>
      <rPr>
        <i/>
        <sz val="12"/>
        <rFont val="Times New Roman"/>
        <family val="1"/>
      </rPr>
      <t>„Dezvoltarea infrastructurii spitalicesti a sectiei de terapie pentru nou-nascuti in cadrul Spitalului Clinic Nicolae Malaxa”</t>
    </r>
  </si>
  <si>
    <t>Ministerul Sănătății</t>
  </si>
  <si>
    <t>1.112.935,60</t>
  </si>
  <si>
    <t>222.039,00</t>
  </si>
  <si>
    <t>890.896,60</t>
  </si>
  <si>
    <t>PNRR + Buget propriu - Fonduri nerambursabile</t>
  </si>
  <si>
    <t>30/11/2024 prelungita conform AA 1/19/09/2024, pana la data de 30/11/2025</t>
  </si>
  <si>
    <t>-</t>
  </si>
  <si>
    <t>N/A</t>
  </si>
  <si>
    <t>În execuție</t>
  </si>
  <si>
    <t>CONTRACT DE SERVICII DE INFORMARE SI PUBLICITATE</t>
  </si>
  <si>
    <t>115/29.08.2024</t>
  </si>
  <si>
    <t>Servicii de informare și publicitate în cadrul proiectului „Dezvoltarea infrastructurii spitalicesti a sectiei de terapie pentru nou-nascuti in cadrul Spitalului Clinic Nicolae Malaxa”</t>
  </si>
  <si>
    <t xml:space="preserve">Achiziție Directă </t>
  </si>
  <si>
    <t>BEST SMART CONSULTING SRL</t>
  </si>
  <si>
    <t>8.318,10 lei cu TVA</t>
  </si>
  <si>
    <t>6.990,00</t>
  </si>
  <si>
    <t>1.328,10</t>
  </si>
  <si>
    <t>PNRR  - Fonduri nerambursabile</t>
  </si>
  <si>
    <t>26.03.2024</t>
  </si>
  <si>
    <t>30/11/2024 prelungita conform AA 2/323/29/10/2024, pana la data de 30/11/2025</t>
  </si>
  <si>
    <t xml:space="preserve"> AA 1 /97/22/08/2024 privind diminuarea valorii rezultand o noua suma de 
7.711,20 lei cu TVA
AA 3 / 420/18/09/2025 privind majorarea cotei TVA de la 19% la 21% rezultând o valoare noua de 7.751,20 lei cu TVA</t>
  </si>
  <si>
    <t>7.751,20 lei cu TVA</t>
  </si>
  <si>
    <t>CONTRACT DE ACHIZITIE PUBLICA DE PRODUSE</t>
  </si>
  <si>
    <t>Furnizarea,  instalarea si punerea in functiune a echipamentelor medicale  ECOGRAF PERFORMANT CU SOFT NEONATAL SI SONDE ADECVATE PENTRU ECOTRANSFRONTANELAR, ABDOMINAL, PULMONAR, PARTI MOI SI CORD în cadrul proiectului „Dezvoltarea infrastructurii spitalicesti a sectiei de terapie pentru nou-nascuti in cadrul Spitalului Clinic Nicolae Malaxa”</t>
  </si>
  <si>
    <t>Procedura simplificata</t>
  </si>
  <si>
    <t>MEDIST IMAGING &amp; POC SRL</t>
  </si>
  <si>
    <t>415.310,00 lei cu TVA</t>
  </si>
  <si>
    <t>Buget propriu</t>
  </si>
  <si>
    <t>1/8/2025 prelungita conform AA 1/430/12/5/2024, pana la data de 04/30/2025</t>
  </si>
  <si>
    <t>87812.36
116771,20
20430
190296,44</t>
  </si>
  <si>
    <t>28.03.2025
13.05.2025
17.06.2025
17.07.2025</t>
  </si>
  <si>
    <t>Finalizat</t>
  </si>
  <si>
    <t>116/29.08.2024</t>
  </si>
  <si>
    <t>Furnizarea,  instalarea si punerea in functiune a echipamentelor medicale  OFTALMOSCOP INDIRECT SI INSTRUMENTE în cadrul proiectului „Dezvoltarea infrastructurii spitalicesti a sectiei de terapie pentru nou-nascuti in cadrul Spitalului Clinic Nicolae Malaxa”</t>
  </si>
  <si>
    <t>RAFI MEDICAL SRL</t>
  </si>
  <si>
    <t>19.422,20 lei cu TVA</t>
  </si>
  <si>
    <t>1/8/2025 prelungita conform AA 1/429/12/5/2024, pana la data de 04/30/2025</t>
  </si>
  <si>
    <t>19422,20</t>
  </si>
  <si>
    <t>28.03.2025</t>
  </si>
  <si>
    <t>186/14.07.2025</t>
  </si>
  <si>
    <t>Furnizarea,  instalarea si punerea in functiune a echipamentelor medicale  INCUBATOR DE TRANSPORT în cadrul proiectului „Dezvoltarea infrastructurii spitalicesti a sectiei de terapie pentru nou-nascuti in cadrul Spitalului Clinic Nicolae Malaxa”</t>
  </si>
  <si>
    <t>DRAEGER ROMANIA SRL</t>
  </si>
  <si>
    <t>82.110,00 LEI CU TVA</t>
  </si>
  <si>
    <t>69.000,00</t>
  </si>
  <si>
    <t>13.110,00</t>
  </si>
  <si>
    <t>PNRR  - Fonduri nerambursabile și Buget propriu</t>
  </si>
  <si>
    <t xml:space="preserve">13.11.2025
</t>
  </si>
  <si>
    <t>AA 1 / 423/18/09/ 2025 privind majorarea cotei TVA de la 19% la 21% rezultând o valoare noua de 83.490,00 lei cu TVA</t>
  </si>
  <si>
    <t>187/14.07.2025</t>
  </si>
  <si>
    <t>Furnizarea,  instalarea si punerea in functiune a echipamentelor medicale  MONITOR SEMNE VITALE SALA DE NASTERI SI SALA DE CEZARIENE în cadrul proiectului „Dezvoltarea infrastructurii spitalicesti a sectiei de terapie pentru nou-nascuti in cadrul Spitalului Clinic Nicolae Malaxa”</t>
  </si>
  <si>
    <t>NOVA TECH MED SRL</t>
  </si>
  <si>
    <t>39.032,00 LEI CU TVA</t>
  </si>
  <si>
    <t>32.800,00</t>
  </si>
  <si>
    <t>6.232,00</t>
  </si>
  <si>
    <t>AA 1 / 424/18/09/ 2025 privind majorarea cotei TVA de la 19% la 21% rezultând o valoare noua de 39.688,00 lei cu TVA</t>
  </si>
  <si>
    <t>188/14.07.2025</t>
  </si>
  <si>
    <t>Furnizarea, instalarea si punerea in functiune a echipamentelor medicale  VENTILATOR TRANSPORT CU FIO2 REGLABIL 21-100% ȘI APARAT DE VENTILATIE MECANICA TIP-HIBRID în cadrul proiectului „Dezvoltarea infrastructurii spitalicesti a sectiei de terapie pentru nou-nascuti in cadrul Spitalului Clinic Nicolae Malaxa”</t>
  </si>
  <si>
    <t>ARCA PERFORMANCE SOLUTIONS SRL</t>
  </si>
  <si>
    <t>365.806,00 LEI CU TVA</t>
  </si>
  <si>
    <t>307.400,00</t>
  </si>
  <si>
    <t>58.406,00</t>
  </si>
  <si>
    <t>AA 1 / 422/18/09/2025 privind majorarea cotei TVA de la 19% la 21% rezultând o valoare noua de 371.954,00 lei cu TVA</t>
  </si>
  <si>
    <t>189/14.07.2025</t>
  </si>
  <si>
    <t>Furnizarea,  instalarea si punerea in functiune a echipamentelor medicale  MIXER DE AER-OXIGEN PENTRU SALA DE NASTERI SI SALA DE OPERATII în cadrul proiectului „Dezvoltarea infrastructurii spitalicesti a sectiei de terapie pentru nou-nascuti in cadrul Spitalului Clinic Nicolae Malaxa”</t>
  </si>
  <si>
    <t>ABB NEOPULS SRL</t>
  </si>
  <si>
    <t>35.581,00 LEI CU TVA</t>
  </si>
  <si>
    <t>29.900,00</t>
  </si>
  <si>
    <t>5.681,00</t>
  </si>
  <si>
    <t>AA 1 / 421/18/09/ 2025 privind majorarea cotei TVA de la 19% la 21% rezultând o valoare noua de 36.179,00 lei cu TVA</t>
  </si>
  <si>
    <t>CONTRACT FINANȚARE „Dezvoltarea infrastructurii spitalicești a secției de terapie intensivă pentru nou-născuți în cadrul Spitalului Clinic dr. Ion Cantacuzino”</t>
  </si>
  <si>
    <t>Nr.1145/28/NN/27.12.2023 și la ASSMB cu Nr. 182/04.01.2024</t>
  </si>
  <si>
    <t>Accesarea fondurilor europene în cadrul mecanismului de redresare și rezilienta, în vederea îndeplinirii satisfăcătoare a proiectului „Dezvoltarea infrastructurii spitalicești a secției de terapie intensivă pentru nou-născuți în cadrul Spitalului Clinic dr. Ion Cantacuzino”</t>
  </si>
  <si>
    <t xml:space="preserve">9.024.597,71 </t>
  </si>
  <si>
    <t>30.11.2024
prelungita conform AA 1/19/09/2024, pana la data de 30.11.2025; prelungita conform AA 3/30/10/2025, pana la data de 31.03.2026; prelungita conform AA 4/30.03.2026 pana la data de 15.06.2026</t>
  </si>
  <si>
    <t>Valoare diminuată la 5.863.660,21 conform AA2/07.10.2024</t>
  </si>
  <si>
    <t>7560/04.04.2024</t>
  </si>
  <si>
    <t>Servicii de informare și publicitate în cadrul proiectului Dezvoltarea infrastructurii spitalicești a secției de terapie intensivă pentru nou-născuți în cadrul Spitalului Clinic Dr. Ion Cantacuzino</t>
  </si>
  <si>
    <t>THE MANSION ADVERTISING SRL</t>
  </si>
  <si>
    <t>20.517,98</t>
  </si>
  <si>
    <t xml:space="preserve">30.11.2025
Act adit nr.1/
01.12.2024 de prelungire durata pana la  30.11.2025;
Act adit nr.3/
28.11.2025 de prelungire durata pana la  31.03.2026
Act adit nr.4/
30.03.2026 de prelungire durata pana la 15.06.2026
</t>
  </si>
  <si>
    <t>Valoare mărită la 20.526,98 CF. AA2/18.09.2025</t>
  </si>
  <si>
    <t>14.256,08
5.626,42</t>
  </si>
  <si>
    <t>OP1473/17.07.2025
OP1474/17.07.2025
OP2055/13.11.2025
OP2056/13.11.2025</t>
  </si>
  <si>
    <t>20.526,98</t>
  </si>
  <si>
    <t>387/06.11.2024
355/03.07.2025</t>
  </si>
  <si>
    <t>CONTRACT DE SERVICII DE AUDIT</t>
  </si>
  <si>
    <t>7561/04.04.2024</t>
  </si>
  <si>
    <t>Servicii de audit în cadrul proiectului Dezvoltarea infrastructurii spitalicești a secției de terapie intensivă pentru nou-născuți în cadrul Spitalului Clinic Dr. Ion Cantacuzino</t>
  </si>
  <si>
    <t>FINAUDIT ASSIST SRL</t>
  </si>
  <si>
    <t>32.725,00</t>
  </si>
  <si>
    <t>30.11.2025
Act adit nr.1/
01.12.2024 de prelungire durata pana la  30.11.2025;
Act adit nr.3/
28.11.2025 de prelungire durata pana la  31.03.2026</t>
  </si>
  <si>
    <t>33.137,50 CF. AA2/18.09.2025</t>
  </si>
  <si>
    <t>8.181,25
8.318,75
8.318,75</t>
  </si>
  <si>
    <t>OP371/10.10.2025
OP 122/06.04.2026
OP 122/06.04.2026</t>
  </si>
  <si>
    <t>307/19.05.2025
624/19.11.2025
715/15.12.2025</t>
  </si>
  <si>
    <t>436/09.12.2024</t>
  </si>
  <si>
    <t>Furnizarea,  instalarea si punerea in functiune a echipamentelor medicale, Lot 1 Aparate de ventilație mecanică (Ventilator mecanic pentru neonatologie), în cadrul proiectului Dezvoltarea infrastructurii spitalicești a secției de terapie intensivă pentru nou-născuți în cadrul Spitalului Clinic Dr. Ion Cantacuzino</t>
  </si>
  <si>
    <t>Licitație deschisă</t>
  </si>
  <si>
    <t>853.230,00</t>
  </si>
  <si>
    <t>OPME274/28.07.2025
OP1597/28.07.2025
OP1598/28.07.2025</t>
  </si>
  <si>
    <t>ASSMB 3926 /18.02.2025
ASSMB DMP 232/26.02.2025
ASSMB DMP 233/26.02.2025
ASSMB DMP 234/26.02.2025</t>
  </si>
  <si>
    <t>Furnizarea,  instalarea si punerea in functiune a echipamentelor medicale, Lot 2 Incubatoare (Incubator hibrid), în cadrul proiectului Dezvoltarea infrastructurii spitalicești a secției de terapie intensivă pentru nou-născuți în cadrul Spitalului Clinic Dr. Ion Cantacuzino</t>
  </si>
  <si>
    <t>738.692,50</t>
  </si>
  <si>
    <t>434/09.12.2024</t>
  </si>
  <si>
    <t>Furnizarea,  instalarea si punerea in functiune a echipamentelor medicale, Lot 3 Monitoare semne vitale (Monitoare semne vitale cu stație centrală de monitorizare), în cadrul proiectului Dezvoltarea infrastructurii spitalicești a secției de terapie intensivă pentru nou-născuți în cadrul Spitalului Clinic Dr. Ion Cantacuzino</t>
  </si>
  <si>
    <t>MEDICAL DEVICE STORE SRL</t>
  </si>
  <si>
    <t>Phillips</t>
  </si>
  <si>
    <t>890.120,00</t>
  </si>
  <si>
    <t>OPME261/17.07.2025
OP1468/17.07.2025
OP1469/17.07.2025
OP1470/17.07.2025</t>
  </si>
  <si>
    <t>584/20.12.2024
585/20.12.2024
586/20.12.2024
587/20.12.2024</t>
  </si>
  <si>
    <t>Furnizarea,  instalarea si punerea in functiune a echipamentelor medicale, Lot 8 Monitor semne vitale pentru sala de nașteri (Monitor sală de nașteri și sală de operații cezariene) / Monitor semne vitale pentru sala de operații cezariene (Monitor sală de nașteri și sală de operații cezariene), în cadrul proiectului Dezvoltarea infrastructurii spitalicești a secției de terapie intensivă pentru nou-născuți în cadrul Spitalului Clinic Dr. Ion Cantacuzino</t>
  </si>
  <si>
    <t>83.181,00</t>
  </si>
  <si>
    <t>589/20.12.2024
590/20.12.2024
591/20.12.2024
592/20.12.2024</t>
  </si>
  <si>
    <t>Furnizarea,  instalarea si punerea in functiune a echipamentelor medicale, Lot 11 Ecocardiograf portabil cu sonde cardiace și sondă cap/abdomen (Ecocardiograf portabil), în cadrul proiectului Dezvoltarea infrastructurii spitalicești a secției de terapie intensivă pentru nou-născuți în cadrul Spitalului Clinic Dr. Ion Cantacuzino</t>
  </si>
  <si>
    <t>1. Phillips
 2. BTL ROMANIA APARATURA MEDICALA</t>
  </si>
  <si>
    <t>411.087,88</t>
  </si>
  <si>
    <t>593/20.12.2024
594/20.12.2024
595/20.12.2024
596/20.12.2024</t>
  </si>
  <si>
    <t>435/09.12.2024</t>
  </si>
  <si>
    <t>Furnizarea,  instalarea si punerea in functiune a echipamentelor medicale, Lot 4 Injectomate (Injectomat cu stație de andocare), în cadrul proiectului Dezvoltarea infrastructurii spitalicești a secției de terapie intensivă pentru nou-născuți în cadrul Spitalului Clinic Dr. Ion Cantacuzino</t>
  </si>
  <si>
    <t>B.BRAUN MEDICAL SRL</t>
  </si>
  <si>
    <t>380.188,63</t>
  </si>
  <si>
    <t xml:space="preserve">OPME261/17.07.2025
OP1479/17.07.2025
OP1480/17.07.2025
</t>
  </si>
  <si>
    <t>90/20.01.2025
91/20.01.2025
92/20.01.2025
93/20.01.2025</t>
  </si>
  <si>
    <t>Furnizarea,  instalarea si punerea in functiune a echipamentelor medicale, Lot 5 Pompe de perfuzie (Infuzomat), în cadrul proiectului Dezvoltarea infrastructurii spitalicești a secției de terapie intensivă pentru nou-născuți în cadrul Spitalului Clinic Dr. Ion Cantacuzino</t>
  </si>
  <si>
    <t>44.117,40</t>
  </si>
  <si>
    <t>437/09.12.2024</t>
  </si>
  <si>
    <t>Furnizarea,  instalarea si punerea in functiune a echipamentelor medicale, Lot 7 Mixere aer-oxigen pentru sala de nașteri și sala de operații cezariene (Blender de mixare aer-oxigen), în cadrul proiectului Dezvoltarea infrastructurii spitalicești a secției de terapie intensivă pentru nou-născuți în cadrul Spitalului Clinic Dr. Ion Cantacuzino</t>
  </si>
  <si>
    <t>ABB NEOPLUS SRL</t>
  </si>
  <si>
    <t>SC LIAMED SRL</t>
  </si>
  <si>
    <t>15.040,41</t>
  </si>
  <si>
    <t>OPME274/28.07.2025
OP1601/28.07.2025
OP1602/28.07.2025</t>
  </si>
  <si>
    <t>ASSMB 3848 / 18.02.2025
ASSMB DMP 249/ 12.03.2025
ASSMB DMP 250/ 12.03.2025
ASSMB DMP 251/ 12.03.2025</t>
  </si>
  <si>
    <t>Furnizarea,  instalarea si punerea in functiune a echipamentelor medicale, Lot 10 Incubator de transport, în cadrul proiectului Dezvoltarea infrastructurii spitalicești a secției de terapie intensivă pentru nou-născuți în cadrul Spitalului Clinic Dr. Ion Cantacuzino</t>
  </si>
  <si>
    <t>57.120,00</t>
  </si>
  <si>
    <t>489/17.12.2024</t>
  </si>
  <si>
    <t>Furnizarea,  instalarea si punerea in functiune a echipamentelor medicale, Lot 12 Oftalmoscop indirect, în cadrul proiectului Dezvoltarea infrastructurii spitalicești a secției de terapie intensivă pentru nou-născuți în cadrul Spitalului Clinic Dr. Ion Cantacuzino</t>
  </si>
  <si>
    <t>BIOTEC SRL</t>
  </si>
  <si>
    <t>17.850,00</t>
  </si>
  <si>
    <t xml:space="preserve">OPME261/17.07.2025
OP1475/17.07.2025
OP1476/17.07.2025
</t>
  </si>
  <si>
    <t>38/14.01.2025
39/14.01.2025
40/14.01.2025
41/14.01.2025</t>
  </si>
  <si>
    <t>433/09.12.2024</t>
  </si>
  <si>
    <t>Furnizarea,  instalarea si punerea in functiune a echipamentelor medicale, Lot 13 Aparat laser retinian (Sistem laser de tratament pentru retinopatia de prematuritate), în cadrul proiectului Dezvoltarea infrastructurii spitalicești a secției de terapie intensivă pentru nou-născuți în cadrul Spitalului Clinic Dr. Ion Cantacuzino</t>
  </si>
  <si>
    <t>161.840,00</t>
  </si>
  <si>
    <t>OPME274/28.07.2025
OP1599/28.07.2025
OP1600/28.07.2025</t>
  </si>
  <si>
    <t xml:space="preserve">ASSMB 3927 / 18.02.2025
ASSMB DMP 229/ 26.02.2025
ASSMB DMP 230/ 26.02.2025
ASSMB DMP 231/ 26.02.2025
</t>
  </si>
  <si>
    <t>Furnizarea,  instalarea si punerea in functiune a echipamentelor medicale, Lot 14 Sistem imagistică oftalmică pentru retină, în cadrul proiectului Dezvoltarea infrastructurii spitalicești a secției de terapie intensivă pentru nou-născuți în cadrul Spitalului Clinic Dr. Ion Cantacuzino</t>
  </si>
  <si>
    <t>673.540,00</t>
  </si>
  <si>
    <t xml:space="preserve">OPME261/17.07.2025
OP1473/17.07.2025
OP1474/17.07.2025
</t>
  </si>
  <si>
    <t>42/14.01.2025
83/16.01.2025
84/16.01.2025
85/16.01.2025</t>
  </si>
  <si>
    <t>438/09.12.2024</t>
  </si>
  <si>
    <t>Furnizarea,  instalarea si punerea in functiune a echipamentelor medicale, Lot 15 Analizor gaze sangvine (Analizator de gaze sangvine pentru situații critice), în cadrul proiectului Dezvoltarea infrastructurii spitalicești a secției de terapie intensivă pentru nou-născuți în cadrul Spitalului Clinic Dr. Ion Cantacuzino</t>
  </si>
  <si>
    <t>HDL UNION SRL</t>
  </si>
  <si>
    <t>90.321,00</t>
  </si>
  <si>
    <t xml:space="preserve">OPME261/17.07.2025
OP1467/17.07.2025
</t>
  </si>
  <si>
    <t>600/20.12.2024
601/20.12.2024
602/20.12.2024
603/20.12.2024</t>
  </si>
  <si>
    <t>162/19.06.2025</t>
  </si>
  <si>
    <t>Furnizarea,  instalarea si punerea in functiune a echipamentelor medicale, Lot 1 Sistem mixare solutii parenterale, în cadrul proiectului Dezvoltarea infrastructurii spitalicești a secției de terapie intensivă pentru nou-născuți în cadrul Spitalului Clinic Dr. Ion Cantacuzino</t>
  </si>
  <si>
    <t>INFOMED FLUIDS SRL</t>
  </si>
  <si>
    <t>300.475,00</t>
  </si>
  <si>
    <t>OP 23/30.01.2026</t>
  </si>
  <si>
    <t>19832/11.07.2025
19833/11.07.2025
21640/30.07.2025
21641/30.07.2025</t>
  </si>
  <si>
    <t>501/14.10.2025</t>
  </si>
  <si>
    <t>Furnizarea,  instalarea si punerea in functiune a echipamentelor medicale, Lot 5 Ventilator de transport cu FiO2 reglabil 21 - 100%, în cadrul proiectului Dezvoltarea infrastructurii spitalicești a secției de terapie intensivă pentru nou-născuți în cadrul Spitalului Clinic Dr. Ion Cantacuzino</t>
  </si>
  <si>
    <t>DUTCHMED SRL</t>
  </si>
  <si>
    <t>88.330,00</t>
  </si>
  <si>
    <t>OP 122/06.04.2026</t>
  </si>
  <si>
    <t>31517/06.11.2025
31686/07.11.2025
31920/10.11.2025
32017/10.11.2025</t>
  </si>
  <si>
    <t>502/14.10.2025</t>
  </si>
  <si>
    <t>Furnizarea,  instalarea si punerea in functiune a echipamentelor medicale, Lot 1 Monitor transcutanat, neinvaziv, pentru gaze sangvine, în cadrul proiectului Dezvoltarea infrastructurii spitalicești a secției de terapie intensivă pentru nou-născuți în cadrul Spitalului Clinic Dr. Ion Cantacuzino</t>
  </si>
  <si>
    <t>X-LAB SOLUTIONS SRL</t>
  </si>
  <si>
    <t>386.776,50</t>
  </si>
  <si>
    <t>667/02.12.2025
668/02.12.2025
669/02.12.2025
671/02.12.2025</t>
  </si>
  <si>
    <t>522/21.10.2025</t>
  </si>
  <si>
    <t>Furnizarea,  instalarea si punerea in functiune a echipamentelor medicale, Lot 2 Monitor funcții vitale multiparametru, cu posibilitatea de conectare la stația centrală de monitorizare, în cadrul proiectului Dezvoltarea infrastructurii spitalicești a secției de terapie intensivă pentru nou-născuți în cadrul Spitalului Clinic Dr. Ion Cantacuzino</t>
  </si>
  <si>
    <t>PAPAPOSTOLOU SRL</t>
  </si>
  <si>
    <t>Philips Romania SRL</t>
  </si>
  <si>
    <t>202.614,50</t>
  </si>
  <si>
    <t>254.236,73</t>
  </si>
  <si>
    <t>680/03.12.2025
681/03.12.2025
682/03.12.2025
700/10.12.2025</t>
  </si>
  <si>
    <t>Furnizarea,  instalarea si punerea in functiune a echipamentelor medicale, Lot 3 Monitor funcții vitale cu posibilitatea de conectare la stația centrală, în cadrul proiectului Dezvoltarea infrastructurii spitalicești a secției de terapie intensivă pentru nou-născuți în cadrul Spitalului Clinic Dr. Ion Cantacuzino</t>
  </si>
  <si>
    <t>43.499,50</t>
  </si>
  <si>
    <t>Furnizarea,  instalarea si punerea in functiune a echipamentelor medicale, Lot 4 Monitor punct suplimentar de supraveghere pentru stația centrală existentă, în cadrul proiectului Dezvoltarea infrastructurii spitalicești a secției de terapie intensivă pentru nou-născuți în cadrul Spitalului Clinic Dr. Ion Cantacuzino</t>
  </si>
  <si>
    <t>8.122,73</t>
  </si>
  <si>
    <t>CONTRACT PRESTĂRI SERVICII</t>
  </si>
  <si>
    <t>4269/16.02.2024</t>
  </si>
  <si>
    <t>SERVICIUL DE AUDIT în cadrul proiectului „Reducerea riscului de infecții nosocomiale în Spitalul Clinic Dr. Ion Cantacuzino”</t>
  </si>
  <si>
    <t xml:space="preserve">PREMIER SOFT AUDIT S.R.L.  </t>
  </si>
  <si>
    <t>45.215,24 LEI</t>
  </si>
  <si>
    <t>2.5.2024
AA1  prelungire pana la data de 02.11.2024 
AA2  prelungire pana la data de 30.09.2025
AA3 prelungire pana la data de 30.11.2025
AA4 prelungire pana la data de 31.03.2026
AA5 prelungire pana la data de 31.05.2026</t>
  </si>
  <si>
    <t>45.785,18 CF. AA3/16.09.2025</t>
  </si>
  <si>
    <t>OP1494/17.07.2025
9499,00
OP1495/17.07.2025
1804,81
OP1976/22.10.2025
9499,00
OP1977/22.10.2025
1994,79</t>
  </si>
  <si>
    <t xml:space="preserve">17.7.2025
22.10.2025
</t>
  </si>
  <si>
    <t xml:space="preserve">
385/06.11.2024 
427/18.11.2024
437/17.09.2025
444/19.09.2025
2051/30.01.2026</t>
  </si>
  <si>
    <t>5821/11.03.2023</t>
  </si>
  <si>
    <t xml:space="preserve">Servicii de informare și publicitate 
în cadrul proiectului „Reducerea riscului de infecții nosocomiale în Spitalul  Clinic Dr. Ion Cantacuzino”
</t>
  </si>
  <si>
    <t>32.082,40</t>
  </si>
  <si>
    <t xml:space="preserve">2.11.2024
AA1  prelungire pana la data de 30.09.2025 
AA2  prelungire pana la data de 30.11.2025 
AA3  prelungire pana la data de 31.03.2026 </t>
  </si>
  <si>
    <t>32.328,40 CF. AA2/16.09.2025</t>
  </si>
  <si>
    <t>3203/19.06.2024
15.779,40
OP1500/17.07.2025
1400,00
OP1501/17.07.2025
266,00
OP98/23.03.2026
12705.00</t>
  </si>
  <si>
    <t>25.07.2024/
17.07.2025
23.03.2026</t>
  </si>
  <si>
    <t>111/04.06.2024
524/11.12.2024
77/23.03.2026
76/23.03.2026
75/23.03.2026</t>
  </si>
  <si>
    <t>379/19.11.2024</t>
  </si>
  <si>
    <t>Furnizare echipamente medicale în cadrul proiectului „Reducerea riscului de infecții nosocomiale în Spitalul  Clinic Dr. Ion Cantacuzino” Lot 3 -  Sisteme pentru dezinfecția cu abur uscat supraîncălzit pentru suprafețe</t>
  </si>
  <si>
    <t>Meridian Invest S.R.L.</t>
  </si>
  <si>
    <t>749.700,00</t>
  </si>
  <si>
    <t>OP1492/17.07.2025
630.000,00
OP1493/17.07.2025
119.700,00</t>
  </si>
  <si>
    <t>580/19.12.2024
581/19.12.2024
582/19.12.2024
583/19.12.2024</t>
  </si>
  <si>
    <t>378/19.11.2024</t>
  </si>
  <si>
    <t>Furnizare echipamente medicale în cadrul proiectului „Reducerea riscului de infecții nosocomiale în Spitalul  Clinic Dr. Ion Cantacuzino” Lot 2- mașină de spălat endoscoape,Lot 4-containere pentru sterilizare instrumentar; mari, Lot 5-containere pentru sterilizare instrumentar; mici, Lot 8-mașini de curățat instrumentar cu ultrasunete</t>
  </si>
  <si>
    <t>Licitatie deschisa</t>
  </si>
  <si>
    <t xml:space="preserve">
Lot 2 - 3 ofertanti
Lot 4 - 4 ofertanti 
Lot 5 - 4 ofertanti 
Lot 8 - 6 ofertanti  </t>
  </si>
  <si>
    <t>ELPIS LOGIC BUSINESS S.R.L</t>
  </si>
  <si>
    <t>887.882,80</t>
  </si>
  <si>
    <t>153/
05.05.2025
887.882,80</t>
  </si>
  <si>
    <t>Lot 4 -48/15.01.2025
49/15.01.2025
50/15.01.2025
51/15.01.2025</t>
  </si>
  <si>
    <t>Lot 5-
52/15.01.2025
53/15.01.2025
54/15.01.2025
55/15.01.2025</t>
  </si>
  <si>
    <t>Lot 8-
604/08.01.2025
605/08.01.2025
606/08.01.2025
607/08.01.2025</t>
  </si>
  <si>
    <t>Lot 2
157/28.01.2025
158/28.01.2025
159/28.01.2025
160/28.01.2025</t>
  </si>
  <si>
    <t>377/19.11.2024</t>
  </si>
  <si>
    <t xml:space="preserve">Furnizare echipamente medicale în cadrul proiectului „Reducerea riscului de infecții nosocomiale în Spitalul  Clinic Dr. Ion Cantacuzino” Lot 6 -  Sisteme automate pentru nebulizare/vaporizare produse destinate pentru dezinfecția aeromicroflorei, suprafețe și echipamente; </t>
  </si>
  <si>
    <t>Nova Tech Med S.R.L.</t>
  </si>
  <si>
    <t>235.620,00</t>
  </si>
  <si>
    <t>OP1496/17.07.2025
198.000,00
OP1497/17.07.2025
37.620,00</t>
  </si>
  <si>
    <t xml:space="preserve">545/16.12.2024  
546/16.12.2024
547/16.12.2024  
548/16.12.2024  </t>
  </si>
  <si>
    <t>380/19.11.2024</t>
  </si>
  <si>
    <t>Furnizare echipamente medicale în cadrul proiectului „Reducerea riscului de infecții nosocomiale în Spitalul  Clinic Dr. Ion Cantacuzino” Lot 7 -  sisteme automate de spălat și dezinfectat dispozitive medicale (ploști, tăvițe renale și urinare) - ploscar</t>
  </si>
  <si>
    <t>SAPACO 2000 S.A.</t>
  </si>
  <si>
    <t>432.017,60</t>
  </si>
  <si>
    <t>OP1504/17.07.2025
363.040,00
OP1505/17.07.2025
68.977,60</t>
  </si>
  <si>
    <t>111/21.01.2025
212/11.02.2025
211/11.02.2025
210/11.02.2025</t>
  </si>
  <si>
    <t>381/19.11.2024</t>
  </si>
  <si>
    <t>Furnizare echipamente medicale în cadrul proiectului „Reducerea riscului de infecții nosocomiale în Spitalul  Clinic Dr. Ion Cantacuzino” Lot 9 -  cărucioare din meterial rezistent la curățare și dezinfecție prevăzut cu uși pentru transport alimente, lenjerie</t>
  </si>
  <si>
    <t>TEHNOPLUS MEDICAL S.R.L</t>
  </si>
  <si>
    <t>405.591,27</t>
  </si>
  <si>
    <t>OP1498/17.07.2025
340.833,00
OP1499/17.07.2025
64.758,27</t>
  </si>
  <si>
    <t>175/04.02.2025
176/04.02.2025
177/04.02.2025
178/04.02.2025</t>
  </si>
  <si>
    <t>360/12.11.2024</t>
  </si>
  <si>
    <t>Furnizare echipamente medicale în cadrul proiectului „Reducerea riscului de infecții nosocomiale în Spitalul  Clinic Dr. Ion Cantacuzino” Lot 10 -  chiuvete cu filtre – apă microfiltrată</t>
  </si>
  <si>
    <t>242.760.00</t>
  </si>
  <si>
    <t>OP1502/17.07.2025
204.000,00
OP1503/17.07.2025
38.760,00</t>
  </si>
  <si>
    <t>97/20.01.2025
128/23.01.2025
129/23.01.2025 
130/23.01.2025</t>
  </si>
  <si>
    <t>370/10.09.2025</t>
  </si>
  <si>
    <t>Furnizare echipamente medicale în cadrul proiectului „Reducerea riscului de infecții nosocomiale în Spitalul  Clinic Dr. Ion Cantacuzino” Lot 5- Lavoar cu apa sterila si masa de infasat nou nascuti</t>
  </si>
  <si>
    <t>GISCO MED SRL</t>
  </si>
  <si>
    <t xml:space="preserve">Hospital Tehnical Solutions S.R.L. </t>
  </si>
  <si>
    <t>OP115/31.03.2026
346231.33</t>
  </si>
  <si>
    <t>31.03.2026</t>
  </si>
  <si>
    <t>616/17.11.2025
617/17.11.2025
618/17.11.2025
619/17.11.2025</t>
  </si>
  <si>
    <t>368/10.09.2025</t>
  </si>
  <si>
    <t>Furnizare echipamente medicale în cadrul proiectului „Reducerea riscului de infecții nosocomiale în Spitalul  Clinic Dr. Ion Cantacuzino” Lot 1- Purificator de aer profesional cu filtru hepa, lampi uv si oxigen activ</t>
  </si>
  <si>
    <t>BIO HYGIENE SRL</t>
  </si>
  <si>
    <t>OP98/23.03.2026
689700.00</t>
  </si>
  <si>
    <t>525/20.10.2025
526/20.10.2025
527/20.10.2025
528/20.10.2025</t>
  </si>
  <si>
    <t>369/10.09.2025</t>
  </si>
  <si>
    <t>Furnizare echipamente medicale în cadrul proiectului „Reducerea riscului de infecții nosocomiale în Spitalul  Clinic Dr. Ion Cantacuzino” Lot 2 - Masina de spalat si dezinfectat instrumentar</t>
  </si>
  <si>
    <t>BIOPRIME TECHNOLOGY SRL</t>
  </si>
  <si>
    <t>OP115/31.03.2026
102973.42</t>
  </si>
  <si>
    <t>612/17.11.2025
613/17.11.2025
614/17.11.2025
615/17.11.2025</t>
  </si>
  <si>
    <t>366/10.09.2025</t>
  </si>
  <si>
    <t xml:space="preserve">Furnizare echipamente medicale în cadrul proiectului „Reducerea riscului de infecții nosocomiale în Spitalul  Clinic Dr. Ion Cantacuzino” Lot 3 SI 4 -Containere pentru sterilizare instrumentar mari,-Containere pentru sterilizare instrumentar mici </t>
  </si>
  <si>
    <t>OP98/23.03.2026
137580.17</t>
  </si>
  <si>
    <t>515/16.10.2025
516/16.10.2025
517/16.10.2025
518/16.10.2025</t>
  </si>
  <si>
    <t>CONTRACT DE FINANTARE pentru proiectul ”REDUCEREA RISCULUI DE INFECȚII NOSOCOMIALE ÎN SPITALUL CLINIC DE COPII DR. VICTOR GOMOIU”</t>
  </si>
  <si>
    <t>186/04.01.2024</t>
  </si>
  <si>
    <t>Accesarea fondurilor europene in cadrul mecanismului de redresare si rezilienta in vederea indeplinirii satisfacatoare a proiectului ”REDUCEREA RISCULUI DE INFECȚII NOSOCOMIALE ÎN SPITALUL CLINIC DE COPII DR. VICTOR GOMOIU”</t>
  </si>
  <si>
    <t>Ministerul Sanatatii</t>
  </si>
  <si>
    <t>11.02.2024 modificata conform AA2/16.09.2024 pana la data de 30.09.2025
AA3/19.08.2025 pana la data de 30.11.2025
AA4/26.11.2025 pana la data de 31.03.2026
AA510.03.2026 pana la data de 31.05.2026</t>
  </si>
  <si>
    <t>5177/28.02.2024</t>
  </si>
  <si>
    <t>SERVICIUL DE AUDIT în cadrul proiectului ”REDUCEREA RISCULUI DE INFECȚII NOSOCOMIALE ÎN SPITALUL CLINIC DE COPII DR. VICTOR GOMOIU”</t>
  </si>
  <si>
    <t>PRIM-AUDIT S.R.L.</t>
  </si>
  <si>
    <t>02.05.2024 Modificata conform AA2/29.10.2024 pana la data de 30.09.2025
AA3/29.09.2025 pana la data de 30.11.2025
AA4/28.11.2025 pana la data de 31.03.2026.
AA5/17.03.2026 pana la data de 31.05.2026</t>
  </si>
  <si>
    <t>35.427,00 CF AA3/29.09.2025</t>
  </si>
  <si>
    <t xml:space="preserve">
OP1603/28.07.2025
OP1604/28.07.2025</t>
  </si>
  <si>
    <t>255/17.03.2025
257/18.03.2025
709/10.12.2025
	35958/09.12.2025
4572/27.02.2026
52/03.03.2026</t>
  </si>
  <si>
    <t>4268/16.02.2024</t>
  </si>
  <si>
    <t>Servicii de informare și publicitate în cadrul proiectului ”REDUCEREA RISCULUI DE INFECȚII NOSOCOMIALE ÎN SPITALUL CLINIC DE COPII DR. VICTOR GOMOIU”</t>
  </si>
  <si>
    <t>02.05.2024 Modificata conform AA2/29.10.2024 pana la data de 30.09.2025
AA3/24.09.2025 pana la data de 30.11.2025
AA4/28.11.2025  pana la data de 31.03.2026.</t>
  </si>
  <si>
    <t>31.749,68 CF AA3/24.09.2025</t>
  </si>
  <si>
    <t xml:space="preserve">
15.555,68 
 1190,00 
12.705,00 </t>
  </si>
  <si>
    <t xml:space="preserve">
OP1340/25.07.2024 
OP1341/ 25.07.2024
OP1511/17.07.2025
OP1512/17.07.2025
OP 601/23.03.2026
OP 602/23.03.2026</t>
  </si>
  <si>
    <t>527/11.12.2024
526/11.12.2024
113/06.06.2024
112/06.06.2024
543/29.10.2025
544/29.10.2025</t>
  </si>
  <si>
    <t>309/22.10.2024</t>
  </si>
  <si>
    <t>Furnizare echipamente medicale în cadrul proiectului „Reducerea riscului de infecții nosocomiale în Spitalul Clinic de Copii Dr. Victor Gomoiu” - Lot 1 Aparat/sistem automat de nebulizare pentru dezinfecția aeromicroflorei prin pulverizare (pentru dezinfecția de nivel inalt)</t>
  </si>
  <si>
    <t>SYNTTERGY CONSULT S.R.L</t>
  </si>
  <si>
    <t xml:space="preserve"> Modificata conform AA1/28.11.2024 pana la data de 30.08.2025</t>
  </si>
  <si>
    <t>OPME263/17.07.2025
OP1515/17.07.2025
OP1516/17.07.2025</t>
  </si>
  <si>
    <t xml:space="preserve">554/17.12.2024
555/17.12.2024
556/17.12.2024
557/17.12.2024
</t>
  </si>
  <si>
    <t>279/16.10.2024</t>
  </si>
  <si>
    <t xml:space="preserve">Furnizare echipamente medicale în cadrul proiectului „Reducerea riscului de infecții nosocomiale în Spitalul Clinic de Copii Dr. Victor Gomoiu” - Lot 2 Sistem complet stație sterilizare </t>
  </si>
  <si>
    <t>278.764,69 lei
261.048,09 lei
1.206.134,51 lei</t>
  </si>
  <si>
    <t>OPME274/28.07.2025
OP1607/28.07.2025
OP1608/28.07.2025
OP1752/09.09.2025.</t>
  </si>
  <si>
    <t xml:space="preserve">ASSMBDMP 200/10.02.2025
ASSMBDMP 201/10.02.2025
ASSMBDMP 202/10.02.2025
ASSMBDMP 203/10.02.2025
</t>
  </si>
  <si>
    <t>303/22.10.2024</t>
  </si>
  <si>
    <t xml:space="preserve">Furnizare echipamente medicale în cadrul proiectului „Reducerea riscului de infecții nosocomiale în Spitalul Clinic de Copii Dr. Victor Gomoiu” - Lot 6 Robot autonomde dezinfecție și sterilizare UV-C </t>
  </si>
  <si>
    <t>MED HEALTHCARE PROJECT SRL</t>
  </si>
  <si>
    <t>OPME263/17.07.2025
OP1521/17.07.2025
OP1522/17.07.2025</t>
  </si>
  <si>
    <t>490/04.12.2024
491/04.12.2024
492/04.12.2024
493/04.12.2024</t>
  </si>
  <si>
    <t>305/22.10.2024</t>
  </si>
  <si>
    <t>Furnizare echipamente medicale în cadrul proiectului „Reducerea riscului de infecții nosocomiale în Spitalul Clinic de Copii Dr. Victor Gomoiu” - Lot 7 Aparat pentru măsurarea bacteriilor (luminometru cu teste de sanitație)</t>
  </si>
  <si>
    <t>NOVA GROUP INVESTMENT SRL</t>
  </si>
  <si>
    <t xml:space="preserve"> Modificata conform AA1/18.11.2024 pana la data de 30.08.2025</t>
  </si>
  <si>
    <t>OPME263/17.07.2025
OP1513/17.07.2025
OP1514/17.07.2025</t>
  </si>
  <si>
    <t xml:space="preserve">30/13.01.2025
31/13.01.2025
32/13.01.2025
33/13.01.2025
</t>
  </si>
  <si>
    <t>277/16.10.2024</t>
  </si>
  <si>
    <t>Furnizare echipamente medicale în cadrul proiectului „Reducerea riscului de infecții nosocomiale în Spitalul Clinic de Copii Dr. Victor Gomoiu”  - Lot 8 Sistem automat de identificare a microorganismelor</t>
  </si>
  <si>
    <t>ELTA90 MEDICAL RESEARCH SRL</t>
  </si>
  <si>
    <t>OPME263/17.07.2025
OP1519/17.07.2025
OP1520/17.07.2025</t>
  </si>
  <si>
    <t>494/04.12.2024
495/04.12.2024
496/04.12.2024
497/04.12.2024</t>
  </si>
  <si>
    <t>278/16.10.2024</t>
  </si>
  <si>
    <t xml:space="preserve">Furnizare echipamente medicale în cadrul proiectului „Reducerea riscului de infecții nosocomiale în Spitalul Clinic de Copii Dr. Victor Gomoiu”  - Lot 9 Echipament automat pentru identificarea / testarea sensibilității la antibiotice pentru bacterii și fungi </t>
  </si>
  <si>
    <t>MEDICLIM SRL</t>
  </si>
  <si>
    <t>OPME263/17.07.2025
OP1529/17.07.2025
OP1530/17.07.2025</t>
  </si>
  <si>
    <t>498/05.12.2024
528/12.12.2024
529/12.12.2024
499/05.12.2024</t>
  </si>
  <si>
    <t>304/22.10.2024</t>
  </si>
  <si>
    <t>Furnizare echipamente medicale în cadrul proiectului „Reducerea riscului de infecții nosocomiale în Spitalul Clinic de Copii Dr. Victor Gomoiu”  - Lot 10 Echipament automat pentru colorație Gram</t>
  </si>
  <si>
    <t>OPME263/17.07.2025
OP1527/17.07.2025
OP1528/17.07.2025</t>
  </si>
  <si>
    <t>500/05.12.2024
501/05.12.2024
530/12.12.2024
531/12.12.2024</t>
  </si>
  <si>
    <t>276/16.10.2024</t>
  </si>
  <si>
    <t>Furnizare echipamente medicale în cadrul proiectului „Reducerea riscului de infecții nosocomiale în Spitalul Clinic de Copii Dr. Victor Gomoiu”  - Lot 11 Echipament automat de determinare a sensibilității la antibiotice prin concentrația minima inhibitorie (CMI)</t>
  </si>
  <si>
    <t>A.M.S. 2000 TRADING IMPEX SRL</t>
  </si>
  <si>
    <t>OPME263/17.07.2025
OP1525/17.07.2025
OP1526/17.07.2025</t>
  </si>
  <si>
    <t xml:space="preserve">ASSMB DMP 509/10.12.2024
ASSMB DMP 569/18.12.2024
ASSMB DMP 570/18.12.2024
ASSMB DMP 571/18.12.2024
</t>
  </si>
  <si>
    <t>307/22.10.2024</t>
  </si>
  <si>
    <t>Furnizare echipamente medicale în cadrul proiectului „Reducerea riscului de infecții nosocomiale în Spitalul Clinic de Copii Dr. Victor Gomoiu”  - Lot 12 Dispozitiv de dezinfecție cu lumină ultravioletă UV-C, cu montare pe stativ mobil</t>
  </si>
  <si>
    <t>SIGNAL SPECTRUM SRL</t>
  </si>
  <si>
    <t>OPME263/17.07.2025
OP1509/17.07.2025
OP1510/17.07.2025</t>
  </si>
  <si>
    <t xml:space="preserve">ASSMB DMP 69/ 16.01.2025
ASSMB DMP 70/ 16.01.2025
ASSMB DMP 71/ 16.01.2025
ASSMB DMP 72/ 16.01.2025
</t>
  </si>
  <si>
    <t>302/22.10.2024</t>
  </si>
  <si>
    <t>Furnizare echipamente medicale în cadrul proiectului „Reducerea riscului de infecții nosocomiale în Spitalul Clinic de Copii Dr. Victor Gomoiu”  - Lot 13 Dispozitiv pentru dezinfecția aerului cu flux concentrat de radiație UV</t>
  </si>
  <si>
    <t>IRYO SYSTEMS SRL</t>
  </si>
  <si>
    <t>OPME263/17.07.2025
OP1517/17.07.2025
OP1518/17.07.2025</t>
  </si>
  <si>
    <t xml:space="preserve">505/09.12.2024
506/09.12.2024
507/09.12.2024
508/09.12.2024
</t>
  </si>
  <si>
    <t>308/22.10.2024</t>
  </si>
  <si>
    <t>Furnizare echipamente medicale în cadrul proiectului „Reducerea riscului de infecții nosocomiale în Spitalul Clinic de Copii Dr. Victor Gomoiu”  - Lot 14 Incubator procesare fiole biologice</t>
  </si>
  <si>
    <t>STERISACO SRL</t>
  </si>
  <si>
    <t>OPME263/17.07.2025
OP1523/17.07.2025
OP1524/17.07.2025</t>
  </si>
  <si>
    <t xml:space="preserve">576/18.12.2024
577/18.12.2024
578/18.12.2024
579/18.12.2024
</t>
  </si>
  <si>
    <t>Furnizare echipamente medicale în cadrul proiectului „Reducerea riscului de infecții nosocomiale în Spitalul Clinic de Copii Dr. Victor Gomoiu”  -Lot 16 Aparat de sigilat instrumentar în role și pungi, în vederea sterilizării</t>
  </si>
  <si>
    <t>306/22.10.2024</t>
  </si>
  <si>
    <t>Furnizare echipamente medicale în cadrul proiectului „Reducerea riscului de infecții nosocomiale în Spitalul Clinic de Copii Dr. Victor Gomoiu” - Lot 17 Masină de spălat / dezinfectat bunuri medicale</t>
  </si>
  <si>
    <t>OP1605/28.07.2025
OP 1606/28.07.2025</t>
  </si>
  <si>
    <t xml:space="preserve">ASSMBDMP 204/10.02.2025
ASSMBDMP 205/10.02.2025
ASSMBDMP 206/10.02.2025
ASSMBDMP 207/10.02.2025
</t>
  </si>
  <si>
    <t>60/14.04.2025</t>
  </si>
  <si>
    <t>Furnizare echipamente medicale în cadrul proiectului „Reducerea riscului de infecții nosocomiale în Spitalul Clinic de Copii Dr. Victor Gomoiu” - Lot nr. 3 - Sistem cu abur și dezinfectant pentru curațenia și dezinfecția înaltă a suprafetelor</t>
  </si>
  <si>
    <t xml:space="preserve"> Modificata conform AA1/05.08.2025 pana la data de 25.09.2025
AA2/24.09.2025 pana la data de 30.11.2025
AA3/28.11.2025 pana la data de 31.03.2026</t>
  </si>
  <si>
    <t>ASSMB/DMP 658/28.11.2025
ASSMB/DMP 659/28.09.2025
ASSMB/DMP 660/28.11.2025
ASSMB/DMP/ 661/28.11.2025</t>
  </si>
  <si>
    <t>365/09.09.2025</t>
  </si>
  <si>
    <t xml:space="preserve">Furnizare echipamente medicale în cadrul proiectului „Reducerea riscului de infecții nosocomiale în Spitalul Clinic de Copii Dr. Victor Gomoiu” - Lot nr. 4 si lot 5 - Echipament de curatat rapid pardoselile, model mic si  echipament de curatat rapid pardoselile, model mare </t>
  </si>
  <si>
    <t>Multi Cleaning System S.R.L.</t>
  </si>
  <si>
    <t>OP 599/23.03.2026
OP 600/23.03.2026</t>
  </si>
  <si>
    <t>ASSMB/DMP 478/30.09.2025 
ASSMB/DMP 488/08.10.2025;
ASSMB/DMP 479/30.09.2025 
ASSMB/DMP 489/08.10.2025;
ASSMB/DMP 480/30.09.2025 
ASSMB/DMP 490/08.10.2025;
ASSMB/DMP 481/30.09.2025
ASSMB/DMP 491/08.10.2025</t>
  </si>
  <si>
    <t>Contract de finantare</t>
  </si>
  <si>
    <t>Nr.1138/99/NOSO 27.12.2023</t>
  </si>
  <si>
    <t>Accesarea fondurilor europene in cadrul Mecanismului de redresare si rezilienta in vederea indeplinirii satisfacatoare a proiectului „Reducerea riscului de infecții nosocomiale în spitalul  clinic de obstetrică-ginecologie prof. Dr. Panait Sîrbu”.</t>
  </si>
  <si>
    <t xml:space="preserve"> -</t>
  </si>
  <si>
    <t>PNRR + Buget propriu +Fonduri nerambursabile</t>
  </si>
  <si>
    <t>02.11.2024 Modificata conform AA5/10.03.2026 pana la data de 31.05.2026</t>
  </si>
  <si>
    <t>Contract de servicii</t>
  </si>
  <si>
    <t>Nr. Ctr. 4541/20.02.2024 Data atribuire 19.03.2024</t>
  </si>
  <si>
    <t>Servicii de informare si publicitate in cadrul proiectului „Reducerea riscului de infecții nosocomiale în spitalul  clinic de obstetrică-ginecologie prof. Dr. Panait Sîrbu”.</t>
  </si>
  <si>
    <t>Achizitie directa</t>
  </si>
  <si>
    <t>LEMINGS SRL</t>
  </si>
  <si>
    <t>02.05.2024 Modificata conform 
AA4/28.11.2025 pana la data de 31.03.2026</t>
  </si>
  <si>
    <t>35.117,68 cf AA4/28.11.2025  pana la data de 31.03.2026</t>
  </si>
  <si>
    <t xml:space="preserve">
17600,1+
335,58+15125</t>
  </si>
  <si>
    <t>OPME 223/25.07.2024
OP1327/25.07.2024
OP1328/25.07.2024
OP si OPME17.07.2025
OP1420/17.07.2025
OP1421/17.07.2025
OPME54/19.02.20026
OP377/19.02.2026
OP378/19.02.2026</t>
  </si>
  <si>
    <t>51/19.04.2024
110/03.06.2024
401/13.11.2024
403/13.11.2024
58/05.03.2026
60/06.03.2026
61/06.03.2026
62/06.03.2026</t>
  </si>
  <si>
    <t>Nr. Ctr. 4542/20.02.2024 Data atribuire 12.03.2024</t>
  </si>
  <si>
    <t>Servicii de audit in cadrul proiectului  „Reducerea riscului de infecții nosocomiale în spitalul  clinic de obstetrică-ginecologie prof. Dr. Panait Sîrbu”.</t>
  </si>
  <si>
    <t>PRIM AUDIT SRL</t>
  </si>
  <si>
    <t>02.05.2024 Modificata conform 
AA5/17.03.2026 pana la data de 31.05.2026</t>
  </si>
  <si>
    <t>44.103,00 cf AA5/17.03.2026 pana la data de 31.05.2026</t>
  </si>
  <si>
    <t>10.888,5+11071,5</t>
  </si>
  <si>
    <t>OPME258/17.07.2025
OP1418/17.07.2025
OP1419/17.07.2025
OPME54/19.02.20026
OP375/19.02.2026
OP376/19.02.2026</t>
  </si>
  <si>
    <t>320/28.20.2024
432/18.11.2024
2356/03.02.2026
2055/30.01.2026</t>
  </si>
  <si>
    <t>Nr. Ctr. 391/26.11.2024 Data atribuire 05.12.2024</t>
  </si>
  <si>
    <t xml:space="preserve">Furnizare echipamente medicale în cadrul proiectului ,,Reducerea riscului de infecții nosocomiale în Spitalul Clinic de Obstetrică și Ginecologie Panait Sîrbu” -Lot 1 - Echipament automat spectrometrie de masă de nouă generație pentru identificare bacteriană   (Maldi-TOF) </t>
  </si>
  <si>
    <t xml:space="preserve">MEDICLIM SRL </t>
  </si>
  <si>
    <t xml:space="preserve">PNRR </t>
  </si>
  <si>
    <t xml:space="preserve">OPME258/17.07.2025
OP1430/17.07.2025
OP1431/17.07.2025
</t>
  </si>
  <si>
    <t>102/20.01.2025
103/20.01.2025
104/20.01.2025
105/20.01.2025</t>
  </si>
  <si>
    <t>Nr. Ctr. 390/26.11.2024 Data atribuire 05.12.2024</t>
  </si>
  <si>
    <t xml:space="preserve">Furnizare echipamente medicale în cadrul proiectului ,,Reducerea riscului de infecții nosocomiale în Spitalul Clinic de Obstetrică și Ginecologie Panait Sîrbu” -  Lot 2 -Aparat pentru anestezie </t>
  </si>
  <si>
    <t xml:space="preserve">DRAEGER ROMANIA SRL </t>
  </si>
  <si>
    <t>OPME258/17.07.2025
OP1432/17.07.2025
OP1433/17.07.2025</t>
  </si>
  <si>
    <t>133/23.01.2025
134/23.01.2025
135/23.01.2025
136/23.01.2025</t>
  </si>
  <si>
    <t xml:space="preserve">Furnizare echipamente medicale în cadrul proiectului ,,Reducerea riscului de infecții nosocomiale în Spitalul Clinic de Obstetrică și Ginecologie Panait Sîrbu” -Lot 3 - Ventilator pentru terapie intensivă </t>
  </si>
  <si>
    <t>137/23.01.2025
138/23.01.2025
139/23.01.2025
140/23.01.2025</t>
  </si>
  <si>
    <t>Nr. Ctr. 389/26.11.2024 Data atribuire 05.12.2024</t>
  </si>
  <si>
    <t xml:space="preserve">Furnizare echipamente medicale în cadrul proiectului ,,Reducerea riscului de infecții nosocomiale în Spitalul Clinic de Obstetrică și Ginecologie Panait Sîrbu” - Lot 4 - Echipamente de dezinfecție a aerului cu UV-C și alte tehnologii prin recircularea aerului, care să funcționeze în prezența personalului/pacienților </t>
  </si>
  <si>
    <t>SIGNAL SPECTRUM  SRL</t>
  </si>
  <si>
    <t>OPME258/17.07.2025
OP1424/17.07.2025
OP1425/17.07.2025</t>
  </si>
  <si>
    <t>65/16.01.2025
66/16.01.2025
67/16.01.2025
68/16.01.2025</t>
  </si>
  <si>
    <t>Nr. Ctr. 388/26.11.2024 Data atribuire 05.12.2024</t>
  </si>
  <si>
    <t xml:space="preserve">Furnizare echipamente medicale în cadrul proiectului ,,Reducerea riscului de infecții nosocomiale în Spitalul Clinic de Obstetrică și Ginecologie Panait Sîrbu” - Lot 5 - Echipamente de dezinfecție prin nebulizare - mobile automate </t>
  </si>
  <si>
    <t xml:space="preserve">UNIMEDIK IMPEX SRL </t>
  </si>
  <si>
    <t>OPME258/17.07.2025
OP1422/17.07.2025
OP1423/17.07.2025</t>
  </si>
  <si>
    <t>73/16.01.2025
74/16.01.2025
75/16.01.2025
76/16.01.2025</t>
  </si>
  <si>
    <t>Nr. Ctr. 387/26.11.2024 Data atribuire 05.12.2024</t>
  </si>
  <si>
    <t xml:space="preserve">Furnizare echipamente medicale în cadrul proiectului ,,Reducerea riscului de infecții nosocomiale în Spitalul Clinic de Obstetrică și Ginecologie Panait Sîrbu” - Lot 6 - Echipament pentru evaluarea gradului de curațenie a suprafețelor </t>
  </si>
  <si>
    <t xml:space="preserve">IRYO SYSTEMS SRL  </t>
  </si>
  <si>
    <t>OPME258/17.07.2025
OP1428/17.07.2025
OP1429/17.07.2025</t>
  </si>
  <si>
    <t>98/20.01.2025
99/20.01.2025
100/20.01.2025
101/20.01.2025</t>
  </si>
  <si>
    <t>Nr. Ctr. 386/26.11.2024 Data atribuire 05.12.2024</t>
  </si>
  <si>
    <t>Furnizare echipamente medicale în cadrul proiectului ,,Reducerea riscului de infecții nosocomiale în Spitalul Clinic de Obstetrică și Ginecologie Panait Sîrbu” - Lot 7 - Mașină de spalat / dezinfectat bunuri medicale</t>
  </si>
  <si>
    <t xml:space="preserve">SAPACO 2000 SA </t>
  </si>
  <si>
    <t>OPME258/17.07.2025
OP1426/17.07.2025
OP1427/17.07.2025</t>
  </si>
  <si>
    <t xml:space="preserve">171 /30.01.2025
172 /30.01.2025
173 /30.01.2025
174 /30.01.2025
</t>
  </si>
  <si>
    <t>Nr. Ctr. 385/26.11.2024 Data atribuire 05.12.2024</t>
  </si>
  <si>
    <t xml:space="preserve">Furnizare echipamente medicale în cadrul proiectului ,,Reducerea riscului de infecții nosocomiale în Spitalul Clinic de Obstetrică și Ginecologie Panait Sîrbu” - Lot 8 - Aparat curățare cu ultrasunete </t>
  </si>
  <si>
    <t xml:space="preserve">HELLIMED SRL </t>
  </si>
  <si>
    <t>OPME258/17.07.2025
OP1416/17.07.2025
OP1417/17.07.2025</t>
  </si>
  <si>
    <t>107/21.01.2025
108/21.01.2025
109/21.01.2025
110/21.01.2025</t>
  </si>
  <si>
    <t>Nr. Ctr. 151/16.06.2025 Data atribuire 03.07.2025</t>
  </si>
  <si>
    <t>Furnizare echipamente medicale în cadrul proiectului ,,Reducerea riscului de infecții nosocomiale în Spitalul Clinic de Obstetrică și Ginecologie Panait Sîrbu” - Mașină industrială de spălat și dezinfectat mopuri și lavete cu posibilitatea dozării automate a detergentului-dezinfectant</t>
  </si>
  <si>
    <t>LIAMED SRL</t>
  </si>
  <si>
    <t>92.920,00 CF AA1/11.09.2025</t>
  </si>
  <si>
    <t>OPME23/30.01.2026
OP213/30.01.2026
OP214/30.01.2026</t>
  </si>
  <si>
    <t>396/28.08.2025
397/28.08.2025
398/28.08.2025
399/28.08.2025</t>
  </si>
  <si>
    <t>Nr. Ctr. 346/29.08.2025 Data atribuire 10.09.2025</t>
  </si>
  <si>
    <t>Furnizare echipamente medicale în cadrul proiectului ,,Reducerea riscului de infecții nosocomiale în Spitalul Clinic de Obstetrică și Ginecologie Panait Sîrbu” - Echipament  de ventilare, climatizare şi condiţionare a aerului in constructie igienica cu suprapresiune a aerului  specific camerelor curate din cadrul  unitatilor spitalicesti avand sistem de filtrare in  3 trepte ( treapta a 3-a minim Hepa 13 )</t>
  </si>
  <si>
    <t>MEDITECH SRL</t>
  </si>
  <si>
    <t>GKH MEDICAL SRL</t>
  </si>
  <si>
    <t>PV nr. 521/16/10.2025
PV nr. 522/16/10.2025
PV nr. 536/27/10.2025
PV nr. 520/16/10.2025
PV nr. 538/28/10.2025</t>
  </si>
  <si>
    <t>SP 77/26/20.04.2023</t>
  </si>
  <si>
    <r>
      <t xml:space="preserve">Accesarea fondurilor europene furnizate beneficiarului (ASSMB) în cadrul Mecanismului de redresare și rezilienta, în vederea realizarii obiectivului de investitii </t>
    </r>
    <r>
      <rPr>
        <i/>
        <sz val="12"/>
        <rFont val="Times New Roman"/>
        <family val="1"/>
      </rPr>
      <t>”Construire centru de psihiatrie pediatrică in incinta Spitalului Clinic  de Psihiatrie Prof. Dr. Aleexandru Obregia”</t>
    </r>
  </si>
  <si>
    <t>60,587,323.02 lei cu TVA</t>
  </si>
  <si>
    <t>57,557,956.87 lei cu TVA</t>
  </si>
  <si>
    <t>3,029,366.15 lei cu TVA</t>
  </si>
  <si>
    <t xml:space="preserve">PNRR + Buget propriu </t>
  </si>
  <si>
    <t xml:space="preserve">21 luni AA1/20.05.2024 de prelungire pana la 30.06.2026
</t>
  </si>
  <si>
    <t xml:space="preserve">N/A
</t>
  </si>
  <si>
    <t>Servicii de informare si publicitate</t>
  </si>
  <si>
    <t>1366/17.01.2024</t>
  </si>
  <si>
    <t>The Mansion Advertiding</t>
  </si>
  <si>
    <t>0</t>
  </si>
  <si>
    <t>47,342.22 lei cu TVA</t>
  </si>
  <si>
    <t>44,975.11 lei cu TVA</t>
  </si>
  <si>
    <t>2,367.11 lei cu TVA</t>
  </si>
  <si>
    <t>17.01.2024</t>
  </si>
  <si>
    <t>30.06.2026
AA1/17.01.2025 de prelungire durata 
30.06.2026</t>
  </si>
  <si>
    <t xml:space="preserve">5247/23.05.2024
21.698,69 lei </t>
  </si>
  <si>
    <t>25.07.2024</t>
  </si>
  <si>
    <t>PVPP 2580/29.04.2024
PVRCC DPP85/14.05.2024
PV Distributie 14.05.2024</t>
  </si>
  <si>
    <t>Servicii de audit</t>
  </si>
  <si>
    <t>724/10.01.2024</t>
  </si>
  <si>
    <t>Prim Audit SRL</t>
  </si>
  <si>
    <t>43,482.6 lei cu TVA</t>
  </si>
  <si>
    <t>41.308.47 lei cu TVA</t>
  </si>
  <si>
    <t>2,174.13 lei cu TVA</t>
  </si>
  <si>
    <t>10.01.2024</t>
  </si>
  <si>
    <t>Servicii de consultanta in achizitii publice</t>
  </si>
  <si>
    <t>829/11.01.2024</t>
  </si>
  <si>
    <t>Asociere SC Remote Jobs SRL (Lider) - SC Warriors Consulting SRL (Asociat)</t>
  </si>
  <si>
    <t>1</t>
  </si>
  <si>
    <t>83,300.00 lei cu TVA</t>
  </si>
  <si>
    <t>79,135.00 lei cu TVA</t>
  </si>
  <si>
    <t>4,165.00 lei cu TVA</t>
  </si>
  <si>
    <t>11.01.2024</t>
  </si>
  <si>
    <t xml:space="preserve">9/31.07.2024
10.500 lei
</t>
  </si>
  <si>
    <t>29.08.2024</t>
  </si>
  <si>
    <t>10/18.03.2024
30/18.06.2024
DPP 118/12.06.2024</t>
  </si>
  <si>
    <t>CONTRACT
SERVICII DE 
PROIECTARE</t>
  </si>
  <si>
    <t>24/17.06.2024</t>
  </si>
  <si>
    <t>Servicii de Realizarea documentatiei tehnice - PT 
si asistenta tehnica din partea proiectantului</t>
  </si>
  <si>
    <t>Pintilie Partners Arhitecture Engineering SRL</t>
  </si>
  <si>
    <t>946.050,00 lei cu TVA</t>
  </si>
  <si>
    <t xml:space="preserve">723.728,25 lei
</t>
  </si>
  <si>
    <t xml:space="preserve">OPME 81/28.02.2025
OPME 262/17.07.2025
</t>
  </si>
  <si>
    <t xml:space="preserve">27659/05.11.2024
30486/03.12.2024
10444/17.04.2025
10709/28.04.2025
</t>
  </si>
  <si>
    <t>55.3/35/14.03.2023</t>
  </si>
  <si>
    <t>Accesarea fondurilor europene în cadrul mecanismului de redresare și rezilienta, în vederea îndeplinirii satisfăcătoare a proiectului ”Dezvoltarea infrastructurii medicale ambulatorie în cadrul Spitalului Clinic de Boli Infecțioase și Tropicale Dr. Victor Babeș”</t>
  </si>
  <si>
    <t xml:space="preserve">_  </t>
  </si>
  <si>
    <t>3.632.738,81
3.534.652,00 - Conform AA1/13.09.2023</t>
  </si>
  <si>
    <t>14.03.2023</t>
  </si>
  <si>
    <t>21 luni
AA2/30.09.2024 - 30 luni
AA3/07.07.2025 - 33 luni
AA4/26.11.2025 - 36 luni
AA5/11.03.2026 - 38 luni</t>
  </si>
  <si>
    <t>Notif. Nr. 1 
20518/30.08.2023
3.534.652,00</t>
  </si>
  <si>
    <t>3.534.652,00</t>
  </si>
  <si>
    <t>CONTRACT PRESTARI SERVICII</t>
  </si>
  <si>
    <t>18131/25.07.2023</t>
  </si>
  <si>
    <t>Servicii de consultanță în domeniul achizițiilor publice, în cadrul proiectului ”Dezvoltarea infrastructurii medicale ambulatorie în cadrul Spitalului Clinic de Boli Infecțioase și Tropicale Dr. Victor Babeș”</t>
  </si>
  <si>
    <t>ACHIZIȚIE DIRECTĂ</t>
  </si>
  <si>
    <t xml:space="preserve">SC TEA PROCUREMENT &amp; SERVICES SRL </t>
  </si>
  <si>
    <t>28.500,00 
(fără TVA-nu este plîtitor de TVA)</t>
  </si>
  <si>
    <t>25.07.2023</t>
  </si>
  <si>
    <t>29.03.2024</t>
  </si>
  <si>
    <t>28.500,00
 (fără TVA-nu este plîtitor de TVA)</t>
  </si>
  <si>
    <t>REZILIAT conform AA1 nr. 22680/26.09.2023</t>
  </si>
  <si>
    <t>25960/26.10.2023</t>
  </si>
  <si>
    <t>Servicii de audit, în cadrul proiectului ”Dezvoltarea infrastructurii medicale ambulatorie în cadrul Spitalului Clinic de Boli Infecțioase și Tropicale Dr. Victor Babeș”</t>
  </si>
  <si>
    <t>PRIM-AUDIT SRL</t>
  </si>
  <si>
    <t>25.347,00</t>
  </si>
  <si>
    <t>26.10.2023</t>
  </si>
  <si>
    <t>30.11.2024</t>
  </si>
  <si>
    <t>Denunțare unilaterală a contractului prin Notif. nr. 29811/05.12.2023</t>
  </si>
  <si>
    <t>753/11.01.2024</t>
  </si>
  <si>
    <t>31.12.2025
AA2/10.09.2025
AA3/15.12.2025</t>
  </si>
  <si>
    <t>25.056,00 CF.AA2/10.09.2025</t>
  </si>
  <si>
    <t>5.220,00
991,80</t>
  </si>
  <si>
    <t>1762/27.11.2024
1763/27.11.2024</t>
  </si>
  <si>
    <t>328/30.10.2024   
393/11.11.2024</t>
  </si>
  <si>
    <t>CONTRACT DE FURNIZARE</t>
  </si>
  <si>
    <t>25981/26.10.2023</t>
  </si>
  <si>
    <t>Furnizare echipamente IT, în cadrul proiectului ”Dezvoltarea infrastructurii medicale ambulatorie în cadrul Spitalului Clinic de Boli Infecțioase și Tropicale Dr. Victor Babeș”</t>
  </si>
  <si>
    <t>CHROME COMPUTERS SRL</t>
  </si>
  <si>
    <t xml:space="preserve"> 33.574,66 </t>
  </si>
  <si>
    <t>269/26.10.2023</t>
  </si>
  <si>
    <t>22.12.2023</t>
  </si>
  <si>
    <t>33.574,66</t>
  </si>
  <si>
    <t>OP Nr. 269 din 16.02.2024</t>
  </si>
  <si>
    <t>1116/18.12.2023
1117/18.12.2023
1433/18.12.2023</t>
  </si>
  <si>
    <t>3091/05.02.2024</t>
  </si>
  <si>
    <t>Servicii de informare și publicitate  ”Dezvoltarea infrastructurii medicale ambulatorie în cadrul Spitalului Clinic de Boli Infecțioase și Tropicale Dr. Victor Babeș”</t>
  </si>
  <si>
    <t>PIXEL ART SOFTWARE S.R.L</t>
  </si>
  <si>
    <t xml:space="preserve"> 31.948,50 </t>
  </si>
  <si>
    <t>05.02.2024</t>
  </si>
  <si>
    <t>13.09.2025
AA2/17.07.2025</t>
  </si>
  <si>
    <t>15.986,00
512,50</t>
  </si>
  <si>
    <t xml:space="preserve">OP 1329/25.07.2024
OP 223/25.07.2024
OP 1438/17.07.2025
</t>
  </si>
  <si>
    <t>37BIS/21.03.2024 
70/08.05.2024
 72/08/05/2024 
542/12.12.2024 
544/16.12.2024</t>
  </si>
  <si>
    <t>275/15.10.2024</t>
  </si>
  <si>
    <t>Furnizarea,  instalarea si punerea in functiune a echipamentelor medicale ”Dezvoltarea infrastructurii medicale ambulatorie în cadrul Spitalului Clinic de Boli Infecțioase și Tropicale Dr. Victor Babeș”</t>
  </si>
  <si>
    <t>Bluebox Medical S.R.L</t>
  </si>
  <si>
    <t>148.750,00</t>
  </si>
  <si>
    <t>PNRR</t>
  </si>
  <si>
    <t>15.10.2024</t>
  </si>
  <si>
    <t>31.07.2025</t>
  </si>
  <si>
    <t>1/535/23.12.2024</t>
  </si>
  <si>
    <t>125.000,00
23.750,00</t>
  </si>
  <si>
    <t>OP 1439/17.07.2025
OP 1440/17.07.2025</t>
  </si>
  <si>
    <t>519/11.12.2024  
520/11.12.2024 
521/11/12/2024 
522/11/12/2024</t>
  </si>
  <si>
    <t>298/22.10.2024</t>
  </si>
  <si>
    <t>MEDIKA H&amp;S IMPEX S.R.L</t>
  </si>
  <si>
    <t>214.200,00</t>
  </si>
  <si>
    <t>22.10.2024</t>
  </si>
  <si>
    <t>1/544/30.12.2024</t>
  </si>
  <si>
    <t>18.000,00
34.200,00</t>
  </si>
  <si>
    <t>OPME1360/07.07.2025
OPME1361/07.07.2025</t>
  </si>
  <si>
    <t>473/27.11.2024 
474/27.11.2024 
475/27.11.2024
 476/27.11.2024</t>
  </si>
  <si>
    <t>294/22.10.2024</t>
  </si>
  <si>
    <t>LIAMED S.R.L</t>
  </si>
  <si>
    <t>18.948,53</t>
  </si>
  <si>
    <t>1/549/30.12.2024</t>
  </si>
  <si>
    <t>15.173,14
2.882,89
750,00
142,50</t>
  </si>
  <si>
    <t>OPME1344/07.07.2025
OPME1345/07.07.2025
OPME1346/07.07.2025
OPME1347/07.07.2025</t>
  </si>
  <si>
    <t>440/20.11.2024     
441/20.11.2024 
442/20.11.2024         
443/20.11.2024</t>
  </si>
  <si>
    <t>297/22.10.2024</t>
  </si>
  <si>
    <t>MEDICAL DEVICE STORE S.R.L</t>
  </si>
  <si>
    <t>8.954,75</t>
  </si>
  <si>
    <t>1/547/30.12.2024</t>
  </si>
  <si>
    <t>6.825,00
1.296,75
133,00</t>
  </si>
  <si>
    <t>OPME1352/07.07.2025
OPME1353/07.07.2025
OPME1354/07.07.2025
OPME1355/07.07.2025</t>
  </si>
  <si>
    <t>465/26.11.2024  
466/26.11.2024 
467/26.11.2024
 468/26.11.2024</t>
  </si>
  <si>
    <t>272/15.10.2024</t>
  </si>
  <si>
    <t>10.144,75</t>
  </si>
  <si>
    <t>1/541/30.12.2024</t>
  </si>
  <si>
    <t>8525,00
1.619,75</t>
  </si>
  <si>
    <t>OPME1334/07.07.2025
OPME1335/07.07.2025</t>
  </si>
  <si>
    <t>459/26.11.2024 
460/26.11.2024 
461/26.11.2024
 462/26.11.2024</t>
  </si>
  <si>
    <t>273/15.10.2024</t>
  </si>
  <si>
    <t>16.541,00</t>
  </si>
  <si>
    <t>1/548/30.12.2024</t>
  </si>
  <si>
    <t>5.850,00
1.111,50
8.050,00
1.529,50</t>
  </si>
  <si>
    <t>OPME1338/07.07.2025
OPME1339/07.07.2025
OPME1340/07.07.2025
OPME1341/07.07.2025</t>
  </si>
  <si>
    <t>436/20.11.2024 
437/20.11.2024 
438/20.11.2024 
439/20.11.2024</t>
  </si>
  <si>
    <t>299/22.10.2024</t>
  </si>
  <si>
    <t>MLM MEDICAL S.R.L</t>
  </si>
  <si>
    <t>88.446,75</t>
  </si>
  <si>
    <t>1/546/30.12.2024</t>
  </si>
  <si>
    <t>OPME1348/07.07.2025
OPME1349/07.07.2025
OPME1350/07.07.2025
OPME1351/07.07.2025</t>
  </si>
  <si>
    <t>449/21.11.2024 
450/21.11.2024 
451/21.11.2024 
452/21.11.2024</t>
  </si>
  <si>
    <t>296/22.10.2024</t>
  </si>
  <si>
    <t>MED TEHNICA S.R.L</t>
  </si>
  <si>
    <t>1/545/30.12.2024</t>
  </si>
  <si>
    <t>16.205,00
3.078,95
12.000,00
2.280,00</t>
  </si>
  <si>
    <t>OPME1356/07.07.2025
OPME1357/07.07.2025
OPME1358/07.07.2025
OPME1359/07.07.2025</t>
  </si>
  <si>
    <t>477/27.11.2024 
478/27.11.2024 
479/27.11.2024 
480/27.11.2024</t>
  </si>
  <si>
    <t>274/15.10.2024</t>
  </si>
  <si>
    <t>KAPPA MEDICAL S.R.L</t>
  </si>
  <si>
    <t>SC ELMED MEDICAL SRL</t>
  </si>
  <si>
    <t>229.670,00</t>
  </si>
  <si>
    <t>1/536/23.12.2024</t>
  </si>
  <si>
    <t>193.000,00
36.670,00</t>
  </si>
  <si>
    <t>OP 1443/17.07.2025
OP 1444/17.07.2025</t>
  </si>
  <si>
    <t>572/18.12.2024 
573/18.12.2024 
574/18.12.2024 
575/18.12.2024</t>
  </si>
  <si>
    <t>270/15.10.2024</t>
  </si>
  <si>
    <t>TEHNO ELECTRO MEDICAL COMPANY S.R.L</t>
  </si>
  <si>
    <t>683.998,91</t>
  </si>
  <si>
    <t>1/528/23.12.2024</t>
  </si>
  <si>
    <t>574.789,00
109.209,91</t>
  </si>
  <si>
    <t>OPME1342/07.07.2025
OPME1343/07.07.2025</t>
  </si>
  <si>
    <t>445/21.11.2024 
446/21.11.2024 
447/21.11.2024 
448/21.11.2024</t>
  </si>
  <si>
    <t>295/22.10.2024</t>
  </si>
  <si>
    <t>LUAN VISION S.R.L</t>
  </si>
  <si>
    <t>11.898,81</t>
  </si>
  <si>
    <t>1/550/30.12.2024</t>
  </si>
  <si>
    <t>9.999,00
1.899,81</t>
  </si>
  <si>
    <t>OP 1436/17.07.2025
OP 1437/17.07.2025</t>
  </si>
  <si>
    <t xml:space="preserve">22/13.01.2025
23/13.01.2025
24/13.01.2025
25/13.01.2025
</t>
  </si>
  <si>
    <t>300/22.10.2024</t>
  </si>
  <si>
    <t>NIMKOS MEDSOLUTIONS S.R.L</t>
  </si>
  <si>
    <t>136.850,00</t>
  </si>
  <si>
    <t>1/537/23.12.2024</t>
  </si>
  <si>
    <t>115.000,00
21.850,00</t>
  </si>
  <si>
    <t>OP 1434/17.07.2025
OP 1435/17.07.2025</t>
  </si>
  <si>
    <t>560/18.12.2024 
561/18.12.2024 
562/18.12.2024 
563/18.12.2024</t>
  </si>
  <si>
    <t>301/22.10.2024</t>
  </si>
  <si>
    <t>PRIMERA MED TECHNOLOGY S.R.L</t>
  </si>
  <si>
    <t>6.426,00</t>
  </si>
  <si>
    <t>1/538/23.12.2024</t>
  </si>
  <si>
    <t>5.400,00
1.026,00</t>
  </si>
  <si>
    <t>OP 1441/17.07.2025
OP 1442/17.07.2025</t>
  </si>
  <si>
    <t>549/16.12.2024
550/16.12.2024 
551/16.12.2004 
552/16.12.2024</t>
  </si>
  <si>
    <t>293/22.10.2024</t>
  </si>
  <si>
    <t>CATTUS S.R.L</t>
  </si>
  <si>
    <t>8.211,00</t>
  </si>
  <si>
    <t>1/527/23.12.2024</t>
  </si>
  <si>
    <t>6.900,00
1.311,00</t>
  </si>
  <si>
    <t>OPME1362/07.07.2025
OPME1363/07.07.2025</t>
  </si>
  <si>
    <t>408/14.11.2024 
409/14.11.2024 
410/14.11.2024 
411/14.11.2024</t>
  </si>
  <si>
    <t>271/15.10.2024</t>
  </si>
  <si>
    <t xml:space="preserve">SOF MEDICA S.A </t>
  </si>
  <si>
    <t>199.206,00</t>
  </si>
  <si>
    <t>1/539/23.12.2024</t>
  </si>
  <si>
    <t>167.400,00
31.806,00</t>
  </si>
  <si>
    <t>OPME1336/07.07.2025
OPME1337/07.07.2025</t>
  </si>
  <si>
    <t>510/10.12/2024 
511/10.12.2024 
512/10.12.2024 
513/10.12.2024</t>
  </si>
  <si>
    <t>292/22.10.2024</t>
  </si>
  <si>
    <t>LINDE GAZ ROMANIA S.R.L</t>
  </si>
  <si>
    <t>3.570,00</t>
  </si>
  <si>
    <t>22.10.20024</t>
  </si>
  <si>
    <t>1/540/23.12.2024</t>
  </si>
  <si>
    <t>3.000,00
570,00</t>
  </si>
  <si>
    <t>OPME1191/17.06.2025
OPME1192/17.06.2025</t>
  </si>
  <si>
    <t>514/10/12/2024 
515/10/12/2024 
516/10.12.2024 
517/10.12.2024</t>
  </si>
  <si>
    <t>55.6/38/14.03.2023</t>
  </si>
  <si>
    <r>
      <t xml:space="preserve">Accesarea fondurilor europene în cadrul mecanismului de redresare și rezilienta, în vederea îndeplinirii satisfăcătoare a proiectului </t>
    </r>
    <r>
      <rPr>
        <i/>
        <sz val="12"/>
        <rFont val="Times New Roman"/>
        <family val="1"/>
      </rPr>
      <t>”Dezvoltarea infrastructurii medicale ambulatorie în cadrul Spitalului Clinic Sf. Maria”</t>
    </r>
  </si>
  <si>
    <t>5.203.224,17</t>
  </si>
  <si>
    <t xml:space="preserve">21 luni modificata conform AA3 / 06.06.2025 - 33 luni, respectiv pana la data de 31.12.2025
AA4/26.11.2025 prelungirea perioadei de implementare pana la 13.03.2026
AA5/11.03.2026  prelungirea perioadei de implementare pana la 13.05.2026
</t>
  </si>
  <si>
    <t>Notif. 1 20519/30.08.2023/AA1
5.106.052,00</t>
  </si>
  <si>
    <t>5.106.052,00</t>
  </si>
  <si>
    <t>17611/18.07.2023</t>
  </si>
  <si>
    <t>Servicii de consultanță în domeniul achizițiilor publice, în cadrul proiectului ”Dezvoltarea infrastructurii medicale ambulatorie în cadrul Spitalului Clinic Sf. Maria</t>
  </si>
  <si>
    <t>SC FAST CONSULTING &amp; TRAINING SRL</t>
  </si>
  <si>
    <t>35.700,00</t>
  </si>
  <si>
    <t>18.07.2023</t>
  </si>
  <si>
    <t>31.05.2024</t>
  </si>
  <si>
    <t>REZILIAT 
conform Act Aditional nr. 1 22678/26.09.2023</t>
  </si>
  <si>
    <t>CONTRACT FURNIZARE ECHIPAMENTE IT</t>
  </si>
  <si>
    <t>25657/24.10.2023</t>
  </si>
  <si>
    <t>Contract de furnizare echipamente IT în cadrul proiectului ”Dezvoltarea infrastructurii medicale ambulatorie în cadrul Spitalului Clinic Sf. Maria</t>
  </si>
  <si>
    <t>24.10.2023</t>
  </si>
  <si>
    <t>OP 266 din data de 16.02.2024</t>
  </si>
  <si>
    <t>987/12.01.2024</t>
  </si>
  <si>
    <t>Servicii de audit în cadrul proiectului ”Dezvoltarea infrastructurii medicale ambulatorie în cadrul Spitalului Clinic Sf. Maria</t>
  </si>
  <si>
    <t>30.702,00</t>
  </si>
  <si>
    <t>12.01.2024</t>
  </si>
  <si>
    <t>30.11.2024
AA1 prelungire pana la data de 13.10.2025
AA2 prelugire pana la data de 31.12.2025 si modificare tva 21%
AA3/15.12.2025 prelugire pana la data de 31.03.2026
AA4/19.03.2026 prelungire pana la data de 13.05.2026</t>
  </si>
  <si>
    <t>31.089,00 CF. AA2/06.10.2025</t>
  </si>
  <si>
    <t>6.900,00</t>
  </si>
  <si>
    <t>OP 1484/17.07.2025
OP 1485/17.07.2025
OP 595/596/ 23.03.2026</t>
  </si>
  <si>
    <t>314/28.10.2024
425/15.11.2024
496/09.10.2025
514/15.10.2025
85/17.04.2026
87/17.04.2026</t>
  </si>
  <si>
    <t>1644/19.01.2024</t>
  </si>
  <si>
    <t>Servicii de informare și publicitate în cadrul proiectului ”Dezvoltarea infrastructurii medicale ambulatorie în cadrul Spitalului Clinic Sf. Maria</t>
  </si>
  <si>
    <t>30.798,97</t>
  </si>
  <si>
    <t>19.01.2024</t>
  </si>
  <si>
    <t xml:space="preserve">13.12.2024
AA1 prelungire pana la data de 13.10.2025
AA2 prelugire pana la data de 31.12.2025 si modificare tva 21%
AA3/19.12.2025 prelugire pana la data de 31.03.2026
</t>
  </si>
  <si>
    <t>31.045,60 CF. AA2/16.09.2025</t>
  </si>
  <si>
    <t>12.931,32
2.456,95
618,84
117,58</t>
  </si>
  <si>
    <t>OP/1325/25.07.2024
OP/1326/25.07.2024
OP1488/17.07.2025
OP1489/17.07.2025</t>
  </si>
  <si>
    <t xml:space="preserve">81/13.05.2024
77/10.05.2024
336/30.10.2024
424/15.11.2024
19/23.02.2026
20/23.02.2026
38/27.02.2026
39/27.02.2026
</t>
  </si>
  <si>
    <t>64/29.07.2024</t>
  </si>
  <si>
    <t>Furnizarea,  instalarea si punerea in functiune a echipamentelor medicale  - TROLIU PENTRU PROCEDURI MEDICALE achizitionate in cadrul proiectului "Dezvoltarea infrastructurii medicale ambulatorie în cadrul Spitalului Clinic Sf. Maria"</t>
  </si>
  <si>
    <t>12.852,00  lei cu TVA</t>
  </si>
  <si>
    <t>11/29/2024
AA1 prelungire pana la data de 31.08.2025</t>
  </si>
  <si>
    <t>OP1490/17.07.2025
OP1491/17.07.2025</t>
  </si>
  <si>
    <t>245/15.10.2024
246/15.10.2024
244/15.10.2024
398/12.11.2024</t>
  </si>
  <si>
    <t>65/29.07.2024</t>
  </si>
  <si>
    <t>Furnizarea,  instalarea si punerea in functiune a echipamentelor medicale - DUODENOSCOP si TURN DE ENDOSCOPIE achizitionate in cadrul proiectului "Dezvoltarea infrastructurii medicale ambulatorie în cadrul Spitalului Clinic Sf. Maria"</t>
  </si>
  <si>
    <t>TEHNO ELECTRO MEDICAL COMPANY SRL</t>
  </si>
  <si>
    <t>2.325.219,54 lei cu TVA</t>
  </si>
  <si>
    <t>11/30/2024
AA1 prelungire pana la data de 31.08.2025</t>
  </si>
  <si>
    <t>1,953,966.00
371,253.54</t>
  </si>
  <si>
    <t>OP 662 din data 19.03.2025
OP 663 din data de 19.03.2025</t>
  </si>
  <si>
    <t xml:space="preserve">159/10.09.2024
160/10.09.2024
158/10.09.2024
208/26.09.2024
156/10.09.2024
157/10.09.2024
155/10.09.2024
209/26.09.2024 </t>
  </si>
  <si>
    <t>79/07.08.2024</t>
  </si>
  <si>
    <t>Furnizarea,  instalarea si punerea in functiune a echipamentelor medicale - MASINA AUTOMATA PENTRU SPALAREA SI DEZINFECTAREA ENDOSCOAPELOR achizitionate in cadrul proiectului "Dezvoltarea infrastructurii medicale ambulatorie în cadrul Spitalului Clinic Sf. Maria"</t>
  </si>
  <si>
    <t>TEHNOPLUS MEDICAL SRL</t>
  </si>
  <si>
    <t>TEHNOPLUS MEDICAL SERVICE SRL</t>
  </si>
  <si>
    <t>147.464,8 lei cu TVA</t>
  </si>
  <si>
    <t>OP1486/17.07.2025
OP1487/17.07.2025</t>
  </si>
  <si>
    <t>257/17.10.2024
256/17.10.2024
386/06.11.2024
397/12.11.2024</t>
  </si>
  <si>
    <t>66/29.07.2024</t>
  </si>
  <si>
    <t>Furnizarea,  instalarea si punerea in functiune a echipamentelor medicale - ELECTROCAUTER achizitionate in cadrul proiectului "Dezvoltarea infrastructurii medicale ambulatorie în cadrul Spitalului Clinic Sf. Maria"</t>
  </si>
  <si>
    <t>ELMED MEDICAL SRL</t>
  </si>
  <si>
    <t>355.453,00 lei cu TVA</t>
  </si>
  <si>
    <t>298,700.00
56,753.00</t>
  </si>
  <si>
    <t>OP 660 din data 19.03.2025
OP 661 din data de 19.03.2025</t>
  </si>
  <si>
    <t>177/12.09.2024
178/12.09.2024
176/12.09.2024
210/26.09.2024</t>
  </si>
  <si>
    <t>131/16.05.2025</t>
  </si>
  <si>
    <t>Furnizarea,  instalarea si punerea in functiune a echipamentelor medicale - ECOGRAF achizitionate in cadrul proiectului "Dezvoltarea infrastructurii medicale ambulatorie în cadrul Spitalului Clinic Sf. Maria"</t>
  </si>
  <si>
    <t>MEDIQ INNOVATIVE TECHNOLOGIES SRL</t>
  </si>
  <si>
    <t>1.023.400,00</t>
  </si>
  <si>
    <t>16.05.2025</t>
  </si>
  <si>
    <t>OP1971/22.10.2025
OP2025/10.11.2025
OP2026/10.11.2025</t>
  </si>
  <si>
    <t>340/19.06.2025
341/19.06.2025
339/19.06.2025
347/24.06.2025</t>
  </si>
  <si>
    <t>290/28.08.2025</t>
  </si>
  <si>
    <t>Furnizarea,  instalarea si punerea in functiune a echipamentelor medicale -DEFIBRILATOR,RADIOCAUTER,OFTALMOSCOP,
DIRECTLENTILA 90D VOLK,LENTILA VOLK G-4,
LAMPA FRONTALA, LUPE MEDICALE BINOCULARE achizitionate in cadrul proiectului "Dezvoltarea infrastructurii medicale ambulatorie în cadrul Spitalului Clinic Sf. Maria"</t>
  </si>
  <si>
    <t>115.192,00 lei cu TVA</t>
  </si>
  <si>
    <t>575/06.11.2025
576/06.11.2025
574/06.11.2025
604/13.11.2025
572/06.11.2025
573/06.11.2025
571/06.11.2025
603/13.11.2025
580/06.11.2025
581/06.11.2025
582/06.11.2025
607/13.11.2025
609/14.11.2025
610/14.11.2025
611/14.11.2025
662/28.11.2025
577/06.11.2025
578/06.11.2025
579/06.11.2025
606/13.11.2025</t>
  </si>
  <si>
    <t>291/28.08.2025</t>
  </si>
  <si>
    <t>Furnizarea,  instalarea si punerea in functiune a echipamentelor medicale -TRUSA INSTRUMENTAR GENUNGHI, TRUSA INSTRUMENTAR UMAR achizitionate in cadrul proiectului "Dezvoltarea infrastructurii medicale ambulatorie în cadrul Spitalului Clinic Sf. Maria"</t>
  </si>
  <si>
    <t>KRAL MEDICAL SOLUTION SRL</t>
  </si>
  <si>
    <t>KARL STORZ ENDOSCOPIA ROMANIA SRL</t>
  </si>
  <si>
    <t>386.595,00 lei cu TVA</t>
  </si>
  <si>
    <t>531/23.10.2025
532/23.10.2025
533/23.10.2025
556/04.11.2025</t>
  </si>
  <si>
    <t>292/28.08.2025</t>
  </si>
  <si>
    <t>Furnizarea,  instalarea si punerea in functiune a echipamentelor medicale -TRUSA MICA CHIRURGIE achizitionate in cadrul proiectului "Dezvoltarea infrastructurii medicale ambulatorie în cadrul Spitalului Clinic Sf. Maria"</t>
  </si>
  <si>
    <t>22.060,36 lei cu TVA</t>
  </si>
  <si>
    <t>523/17.10.2025
524/17.10.2025
525/17.10.2025
534/23.10.2025</t>
  </si>
  <si>
    <t>293/28.08.2025</t>
  </si>
  <si>
    <t>Furnizarea,  instalarea si punerea in functiune a echipamentelor medicale - EVACUATOR DE FUM achizitionate in cadrul proiectului "Dezvoltarea infrastructurii medicale ambulatorie în cadrul Spitalului Clinic Sf. Maria"</t>
  </si>
  <si>
    <t>17.787,00  lei cu TVA</t>
  </si>
  <si>
    <t>583/06.11.2025
584/06.11.2025
585/06.11.2025
622/17.11.2025</t>
  </si>
  <si>
    <t>379/11.09.2025</t>
  </si>
  <si>
    <t>Furnizarea,  instalarea si punerea in functiune a echipamentelor medicale -TIMPANOMETRU achizitionate in cadrul proiectului "Dezvoltarea infrastructurii medicale ambulatorie în cadrul Spitalului Clinic Sf. Maria"</t>
  </si>
  <si>
    <t>30.129,00 lei cu TVA</t>
  </si>
  <si>
    <t>568/06.11.2025
569/06.11.2025
570/06.11.2025
605/13.11.2025</t>
  </si>
  <si>
    <t xml:space="preserve">
55.3/90/30.05.2023</t>
  </si>
  <si>
    <t>Accesarea fondurilor europene în cadrul mecanismului de redresare și rezilienta, în vederea îndeplinirii satisfăcătoare a proiectului ”Dezvoltarea infrastructurii medicale ambulatorie în cadrul Spitalului Clinic  Dr. Ion Cantacuzino”</t>
  </si>
  <si>
    <t>3.010.852,00</t>
  </si>
  <si>
    <t>30.05.2023</t>
  </si>
  <si>
    <t>34 luni
AA1/30.09.2024 până la data de 29.02.2023 (28 luni), AA2/06.06.2025, pana la data de 29.11.2025 (31 luni), AA3/26.11.2025 până la 29.03.2026 (34 luni)
AA4/11.03.2026 pana la 29.05.2026 (36 luni)</t>
  </si>
  <si>
    <t>17613/18.07.2023</t>
  </si>
  <si>
    <t xml:space="preserve">Servicii de consultanță în domeniul achizițiilor publice, în cadrul proiectului ”Dezvoltarea infrastructurii medicale ambulatorie în cadrul Spitalului Clinic Dr. Ion Cantacuzino" </t>
  </si>
  <si>
    <t xml:space="preserve"> Buget propriu </t>
  </si>
  <si>
    <t>REZILIAT conform AA1 nr. 22679/26.09.2023</t>
  </si>
  <si>
    <t>CONTRACT DE  FURNIZARE</t>
  </si>
  <si>
    <t>25656/24.10.2023</t>
  </si>
  <si>
    <t>Servicii de furnizare echipamente IT în cadrul proiectului ”Dezvoltarea infrastructurii medicale ambulatorie în cadrul Spitalului Clinic Dr. Ion Cantacuzino"</t>
  </si>
  <si>
    <t xml:space="preserve">33.574,66 lei </t>
  </si>
  <si>
    <t>OP nr. 270/16.02.2024</t>
  </si>
  <si>
    <t>1433/18.12.2023
DPP/1110/18.12.2023
DPP/1111/18.12.2023
DPP/1112/18.12.2023</t>
  </si>
  <si>
    <t>988/12.01.2024</t>
  </si>
  <si>
    <t>Servicii de audit în cadrul proiectului ”Dezvoltarea infrastructurii medicale ambulatorie în cadrul Spitalului Clinic Dr. Ion Cantacuzino"</t>
  </si>
  <si>
    <t>PREMIER SOFT AUDIT SRL</t>
  </si>
  <si>
    <t>21.653,24</t>
  </si>
  <si>
    <t>PNRR -  Fonduri nerambursabile</t>
  </si>
  <si>
    <t>AA1, AA2, AA3, AA4, AA5/19.03.2026, de la 30.03.2026 pana la 29.05.2026</t>
  </si>
  <si>
    <t xml:space="preserve">21.835,20 lei cf. AA2/16.09.2025
</t>
  </si>
  <si>
    <t>5.413,31
5.413,31</t>
  </si>
  <si>
    <t>OPME nr. 241/07.07.2025, OP 1364/07.07.2025, 1365/07.07.2025 
OPME 419/13.11.2025, OP2055 si 2056/13.11.2025</t>
  </si>
  <si>
    <t>194/21.10.2024
482/27.11.2024</t>
  </si>
  <si>
    <t>25244/19.10.2023</t>
  </si>
  <si>
    <t>37.182,74</t>
  </si>
  <si>
    <t>19.10.2023</t>
  </si>
  <si>
    <t>28.02.2025</t>
  </si>
  <si>
    <t>2373/29.01.2024</t>
  </si>
  <si>
    <t>Servicii de informare și publicitate în cadrul proiectului ”Dezvoltarea infrastructurii medicale ambulatorie în cadrul Spitalului Clinic Dr. Ion Cantacuzino"</t>
  </si>
  <si>
    <t>31.205,52</t>
  </si>
  <si>
    <t>29.01.2024</t>
  </si>
  <si>
    <t xml:space="preserve">31.448,62 cf. AA2/16.09.2025
</t>
  </si>
  <si>
    <t>15.130,85
1.610,22
13.388,65</t>
  </si>
  <si>
    <t xml:space="preserve">OP nr. 1338/25.07.2024
1339/25.07.2024
OP 1368/07.07.2025, 1369/07.07.2025
OP 369,370/19.02.2026, </t>
  </si>
  <si>
    <t>ASSMB.DMP/79/10.05.2024
ASSMB DMP/481/27.11.2024
ASSMB DMP/433/16.09.2025</t>
  </si>
  <si>
    <t>191/24.09.2024</t>
  </si>
  <si>
    <t>Furnizarea,  instalarea si punerea in functiune a echipamentelor medicale
 Lot 1.                            
 APARAT ECG DE INALTA PERFORMANTA CU ANALIZA SIMULTANA PE 12 DERIVATII CU MASA DE TRANSPORT achizitionate  în cadrul proiectului "Dezvoltarea infrastructurii medicale ambulatorie în cadrul Spitalului Clinic Dr. Ion Cantacuzino"</t>
  </si>
  <si>
    <t>HELLIMED SRL</t>
  </si>
  <si>
    <t>24.09.2024</t>
  </si>
  <si>
    <t>31.12.2024
Act aditional nr.1/ 350/05.11.2024 privind prelungirea perioadei pana la data de 31.08.2025</t>
  </si>
  <si>
    <t>OP 1366/07.07.2025, 1367/07.07.2025</t>
  </si>
  <si>
    <t xml:space="preserve"> ASSMB/DMP/484/03.12.2024
 ASSMB/DMP/485/03.12.2024
 ASSMB/DMP/486/03.12.202
 ASSMB/DMP/518/10.12.2024</t>
  </si>
  <si>
    <t>192/24.09.2024</t>
  </si>
  <si>
    <t>Furnizarea,  instalarea si punerea in functiune a echipamentelor medicale
 Lot 9.                              
        Trusa instrumentar microchirurgie achizitionate  în cadrul proiectului "Dezvoltarea infrastructurii medicale ambulatorie în cadrul Spitalului Clinic Dr. Ion Cantacuzino"</t>
  </si>
  <si>
    <t>B.BRAUN MEDICALSRL</t>
  </si>
  <si>
    <t>31.12.2024
Act aditional nr.1/ 356/05.11.2024 privind prelungirea perioadei pana la data de 31.08.2025</t>
  </si>
  <si>
    <t>ASSMB/DMP/265/25.02.2025
ASSMB/DMP/266/25.02.2025
ASSMB/DMP/267/25.02.2025</t>
  </si>
  <si>
    <t>193/24.09.2024</t>
  </si>
  <si>
    <t>Furnizarea,  instalarea si punerea in functiune a echipamentelor medicale 
Lot 7.                                  
  Lampa scialitica mobila cu sistem LED achizitionate  în cadrul proiectului "Dezvoltarea infrastructurii medicale ambulatorie în cadrul Spitalului Clinic Dr. Ion Cantacuzino"</t>
  </si>
  <si>
    <t>Lot 8 -1
Lot 10 -1</t>
  </si>
  <si>
    <t>DVC MEDICAL VISION SRL</t>
  </si>
  <si>
    <t>31.12.2024
Act aditional nr.1/ 354/05.11.2024 privind prelungirea perioadei pana la data de 31.08.2025</t>
  </si>
  <si>
    <t>OP 1376/07.07.2025, 1377/07.07.2025</t>
  </si>
  <si>
    <t xml:space="preserve"> ASSMB/DMP/428/18.11.2024
 ASSMB/DMP/428/18.11.2024
 ASSMB/DMP/428/18.11.2024
ASSMB/DMP/447/21.11.2024</t>
  </si>
  <si>
    <t>194/24.09.2024</t>
  </si>
  <si>
    <t>Furnizarea,  instalarea si punerea in functiune a echipamentelor medicale 
Lot 8.                                 
       Scaun multifunctional mobil și 
Lot 10.                    
           ANSAMBLU GINECOLOGIC achizitionate  în cadrul proiectului "Dezvoltarea infrastructurii medicale ambulatorie în cadrul Spitalului Clinic Dr. Ion Cantacuzino"</t>
  </si>
  <si>
    <t>Subcontractant Tehnoplus Medical Service</t>
  </si>
  <si>
    <t>31.12.2024
Act aditional nr.1/ 355/05.11.2024 privind prelungirea perioadei pana la data de 31.08.2025</t>
  </si>
  <si>
    <t>116899.65
32999.89</t>
  </si>
  <si>
    <t>OP 1378/07.07.2025, 1379/07.07.2025, 1380/07.07.2025, 1381/07.07.2025</t>
  </si>
  <si>
    <t>Lot 8 
ASSMB/DMP/394/12.11.2024
ASSMB/DMP/395/12.11.2024
ASSMB/DMP/396/12.11.2024
ASSMB/DMP/456/21.11.2024
Lot 10 
ASSMB/DMP/404/14.11.2024
ASSMB/DMP/405/14.11.2024
ASSMB/DMP/406/14.11.2024
ASSMB/DMP/457/21.11.2024</t>
  </si>
  <si>
    <t>195/24.09.2024</t>
  </si>
  <si>
    <t>Furnizarea,  instalarea si punerea in functiune a echipamentelor medicale 
Lot 11.                           
      ECOGRAF DE INALTA PERFORMANTA achizitionate  în cadrul proiectului "Dezvoltarea infrastructurii medicale ambulatorie în cadrul Spitalului Clinic Dr. Ion Cantacuzino"</t>
  </si>
  <si>
    <t>31.12.2024
Act aditional nr.1/ 357/05.11.2024 privind prelungirea perioadei pana la data de 31.08.2025</t>
  </si>
  <si>
    <t>OP 1382/07.07.2025, 1383/07.07.2025</t>
  </si>
  <si>
    <t>ASSMB/DMP/389/06.11.2024
ASSMB/DMP/390/06.11.2024
ASSMB/DMP/391/06.11.2024
ASSMB/DMP/458/21.11.2024</t>
  </si>
  <si>
    <t>246/02.10.2024</t>
  </si>
  <si>
    <t>Furnizarea,  instalarea si punerea in functiune a echipamentelor medicale
 Lot 2.                         
     ECOGRAF PENTRU EXAMINARE CARDIACĂ, VASCULARĂ, ABDOMINALĂ, DE PĂRȚI MOI, MUSCULOSCHELETALA ȘI
ENDOCAVITARĂ achizitionate  în cadrul proiectului "Dezvoltarea infrastructurii medicale ambulatorie în cadrul Spitalului Clinic Dr. Ion Cantacuzino"</t>
  </si>
  <si>
    <t>SUPERMEDICAL SRL</t>
  </si>
  <si>
    <t>02.10.2024</t>
  </si>
  <si>
    <t>31.12.2024
Act aditional nr.1/ 351/05.11.2024 privind prelungirea perioadei pana la data de 31.08.2025</t>
  </si>
  <si>
    <t>OP 1370/07.07.2025, 1371/07.07.2025</t>
  </si>
  <si>
    <t>ASSMB/DMP/382/05.11.2024
ASSMB/DMP/383/05.11.2024
ASSMB/DMP/384/05.11.2024
ASSMB/DMP/453/21.11.2024</t>
  </si>
  <si>
    <t>247/02.10.2024</t>
  </si>
  <si>
    <t>Furnizarea,  instalarea si punerea in functiune a echipamentelor medicale 
Lot 6.                        
       Unitatea de electrochirurgie - bisturiu electric achizitionate  în cadrul proiectului "Dezvoltarea infrastructurii medicale ambulatorie în cadrul Spitalului Clinic Dr. Ion Cantacuzino"</t>
  </si>
  <si>
    <t>31.12.2024
Act aditional nr.1/ 353/05.11.2024 privind prelungirea perioadei pana la data de 31.08.2025</t>
  </si>
  <si>
    <t>ASSMB/DMP/94/20.01.2025
ASSMB/DMP/95/20.01.2025
ASSMB/DMP/96/20.01.2025
ASSMB/DMP/161/29.01.2025</t>
  </si>
  <si>
    <t>248/02.10.2024</t>
  </si>
  <si>
    <t>Furnizarea,  instalarea si punerea in functiune a echipamentelor medicale 
Lot 3.                        
        Aparat ESWT (extracorporeal shockwave therapy) și 
Lot 4. Tensiometru pentru index glezna – brat achizitionate  în cadrul proiectului "Dezvoltarea infrastructurii medicale ambulatorie în cadrul Spitalului Clinic Dr. Ion Cantacuzino"</t>
  </si>
  <si>
    <t>Lot 3 - 3
Lot 4 -3</t>
  </si>
  <si>
    <t>31.12.2024
Act aditional nr.1/ 352/05.11.2024 privind prelungirea perioadei pana la data de 31.08.2025</t>
  </si>
  <si>
    <t>32356.89
12582.05</t>
  </si>
  <si>
    <t>OP 1372/07.07.2025, 1373/07.07.2025,1374/07.07.2025,1375/07.07.2025</t>
  </si>
  <si>
    <t>Lot 3
 ASSMB/DMP/330/29.10.2024
 ASSMB/DMP/331/29.10.2024
 ASSMB/DMP/332/29.10.2024
ASSMB/DMP/454/21.11.2024
Lot 4
 ASSMB/DMP/341/29.10.2024
 ASSMB/DMP/342/29.10.2024
 ASSMB/DMP/343/29.10.2024
ASSMB/DMP/455/21.11.2024</t>
  </si>
  <si>
    <t>249/12.08.2025</t>
  </si>
  <si>
    <t>Furnizarea,  instalarea si punerea in functiune a echipamentelor medicale Lot 1 Spirometru "Dezvoltarea infrastructurii medicale ambulatorie în cadrul Spitalului Clinic Dr. Ion Cantacuzino"</t>
  </si>
  <si>
    <t>LUAN VISION SRL</t>
  </si>
  <si>
    <t>477/30.09.2025
458/25.09.2025
459/25.09.2025
457/25.09.2025</t>
  </si>
  <si>
    <t>248/12.08.2025</t>
  </si>
  <si>
    <t>Furnizarea,  instalarea si punerea in functiune a echipamentelor medicale Lot 2 Lampă mobilă led "Dezvoltarea infrastructurii medicale ambulatorie în cadrul Spitalului Clinic Dr. Ion Cantacuzino"</t>
  </si>
  <si>
    <t>476/30.09.2025
474/30.09.2025
475/30.09.2025
473/30.09.2025</t>
  </si>
  <si>
    <t>451/29.09.2025</t>
  </si>
  <si>
    <t>Furnizare echipamentelor medicale Ecograf pentru examinare abdominala (sonda convexa) si de parti moi musculoscheletala (sonda de minim 15 MHZ) "Dezvoltarea infrastructurii medicale ambulatorie în cadrul Spitalului Clinic Dr. Ion Cantacuzino"</t>
  </si>
  <si>
    <t>29.12.2025</t>
  </si>
  <si>
    <t xml:space="preserve"> 561/06.11.2025
564/06.11.2025
562/06.11.2025
565/06.11.2025
563/06.11.2025
566/06.11.2025
567/06.11.2025</t>
  </si>
  <si>
    <t>55.2/34/14.03.2023</t>
  </si>
  <si>
    <t>Accesarea fondurilor europene în cadrul mecanismului de redresare și rezilienta, în vederea îndeplinirii satisfăcătoare a proiectului ”Dezvoltarea infrastructurii medicale ambulatorie în cadrul Spitalului Clinic  de Copii Dr. Victor Gomoiu”</t>
  </si>
  <si>
    <t xml:space="preserve">21 luni
Act aditional nr.2 / 30.09.2024, privind  prelungirea perioadei pana la 31 de luni
 Act aditional nr.3 / 25.07.2025, privind prelungirea perioadei pana la 33 de luni
Act aditional nr.4 / 26.11.2025, privind prelungirea perioadei pana la 36 de luni
Act aditional nr.5 / 11.03.2026, privind prelungirea perioadei pana la 38 de luni
</t>
  </si>
  <si>
    <t>Notif. Nr. 1 20520/30.08.2023
3.534.652.,00</t>
  </si>
  <si>
    <t>3.534.652.,00</t>
  </si>
  <si>
    <t>17612/18.07.2023</t>
  </si>
  <si>
    <t>Servicii de consultanță în domeniul achizițiilor publice, în cadrul proiectului ”Dezvoltarea infrastructurii medicale ambulatorie în cadrul Spitalului Clinic  de Copii Dr. Victor Gomoiu</t>
  </si>
  <si>
    <t>30.04.2024</t>
  </si>
  <si>
    <t>REZILIAT conform AA1 nr. 22676/26.09.2023</t>
  </si>
  <si>
    <t>25970/26.10.2023</t>
  </si>
  <si>
    <t>Servicii de furnizare echipamente IT în cadrul proiectului ”Dezvoltarea infrastructurii medicale ambulatorie în cadrul Spitalului Clinic de Copii Dr. Victor Gomoiu"</t>
  </si>
  <si>
    <t>SC CHROME COMPUTERS SRL</t>
  </si>
  <si>
    <t>22.12.2024</t>
  </si>
  <si>
    <t>OP  268/16.02.2024</t>
  </si>
  <si>
    <t>1433/18.12.2023   DPP/1104/18.12.2023 DPP/1105/18.12.2023</t>
  </si>
  <si>
    <t>725/10.01.2024</t>
  </si>
  <si>
    <t>Servicii de audit în cadrul proiectului ”Dezvoltarea infrastructurii medicale ambulatorie în cadrul Spitalului Clinic de Copii Dr. Victor Gomoiu"</t>
  </si>
  <si>
    <t>SC PRIM-AUDIT SRL</t>
  </si>
  <si>
    <t>30.11.2024
Act aditional nr.1/ 333/ 05.11.2024, privind prelungirea perioadei pana la data de 13.10.2025
Act aditional nr.2/ 384/ 15.09.2025, privind prelungirea perioadei pana la data de 31.12.2025
 Act aditional nr.3/ 665/ 15.12.2025, privind prelungirea perioadei pana la data de 31.03.20266
Act aditional nr.4/ 69/ 18.03.2026, privind prelungirea perioadei pana la data de 31.03.2026</t>
  </si>
  <si>
    <t>26.856,00 CF. AA2/15.09.2025</t>
  </si>
  <si>
    <t xml:space="preserve">5595.00
1063.05
5595.00
1063.05
</t>
  </si>
  <si>
    <t xml:space="preserve">OP 1758/27.11.2024
1759/27.11.2024
OP 1974/22.10.2025
1975/22.10.2025
</t>
  </si>
  <si>
    <t>ASSMB/DMP/333/29.10.2024   
ASSMB/DMP/392/11.11.2024
ASSMB/DMP/344/23.06.2025
ASSMB/DMP/346/24.06.2025
ASSMB/2389/03.02.2026
ASSMB/2466/04.02.2026</t>
  </si>
  <si>
    <t>1365/17.01.2024</t>
  </si>
  <si>
    <t>Servicii de informare și publicitate în cadrul proiectului ”Dezvoltarea infrastructurii medicale ambulatorie în cadrul Spitalului Clinic de Copii Dr. Victor Gomoiu"</t>
  </si>
  <si>
    <t>SC THE MANSION ADVERTISING SRL</t>
  </si>
  <si>
    <t>13.12.2024
Act aditional nr.1/334/ 05.11.2024, privind prelungirea perioadei pana la data de 13.10.2025
Act aditional nr.2/ 385/ 15.09.2025, privind prelungirea perioadei pana la data de 31.12.2025
 Act aditional nr.3/ 715/ 19.12.2025, privind prelungirea perioadei pana la data de 30.03.2026</t>
  </si>
  <si>
    <t>31.038,81 CF. AA2/15.09.2025</t>
  </si>
  <si>
    <t xml:space="preserve">12891.32
2449.35
653,13
124,09
11241,33
2360,68
</t>
  </si>
  <si>
    <t xml:space="preserve">OP 1334/25.07.2024
1335/25.07.2024
OP 1461/17.07.2025
1462/17.07.2025
OP 371/19.02.2026
372/19.02.2026
</t>
  </si>
  <si>
    <t xml:space="preserve">2579/24.01.2024  
DPP/44/14.01.2024 
ASSMB/DMP/116/22.01.2025         
ASSMB/DMP/117/22.01.2025  
ASSMB/DMP/118/22.01.2025
ASSMB/DMP/440/18.09.2025         
ASSMB/DMP/441/18.09.2025
ASSMB/DMP/27/25.02.2026         
ASSMB/DMP/29/25.02.2026   </t>
  </si>
  <si>
    <t>369/13.11.2024</t>
  </si>
  <si>
    <t>Furnizarea,  instalarea si punerea in functiune a echipamentelor medicale  - LOT 1, LOT 2 SI LOT 11,  achizitionate in cadrul proiectului ”Dezvoltarea infrastructurii medicale ambulatorie în cadrul Spitalului Clinic  de Copii Dr. Victor Gomoiu~</t>
  </si>
  <si>
    <t>12.03.2025</t>
  </si>
  <si>
    <t>1457/17.07.2025
1458/17.07.2025</t>
  </si>
  <si>
    <t>ASSMB/DMP/77/16.01.2025   
ASSMB/DMP/77816.01.2025  
ASSMB/DMP/79/16.01.2025  
ASSMB/DMP/80/16.01.2025</t>
  </si>
  <si>
    <t>367/13.11.2024</t>
  </si>
  <si>
    <t>Furnizarea,  instalarea si punerea in functiune a echipamentelor medicale  - LOT 3,  achizitionate in cadrul proiectului ”Dezvoltarea infrastructurii medicale ambulatorie în cadrul Spitalului Clinic  de Copii Dr. Victor Gomoiu~</t>
  </si>
  <si>
    <t>CATTUS SRL</t>
  </si>
  <si>
    <t xml:space="preserve">1453/17.07.2025
1454/17.07.2025
</t>
  </si>
  <si>
    <t>ASSMB/DMP/59/15.01.2025  
ASSMB/DMP/60/15.01.2025    
ASSMB/DMP/61/15.01.2025     
ASSMB/DMP/62/15.01.2025</t>
  </si>
  <si>
    <t>370/13.11.2024</t>
  </si>
  <si>
    <t>Furnizarea,  instalarea si punerea in functiune a echipamentelor medicale  - LOT 5,  achizitionate in cadrul proiectului ”Dezvoltarea infrastructurii medicale ambulatorie în cadrul Spitalului Clinic  de Copii Dr. Victor Gomoiu~</t>
  </si>
  <si>
    <t>MEDIST IMAGING &amp; P.O.C SRL</t>
  </si>
  <si>
    <t>1445/17.07.2025
1446/17.07.2025</t>
  </si>
  <si>
    <t>ASSMB/DMP/119/22.01.2025     
ASSMB/DMP/120/22.01.2025     
ASSMB/DMP/121/22.01.2025   
ASSMB/DMP/122/22.01.2025</t>
  </si>
  <si>
    <t>365/13.11.2024</t>
  </si>
  <si>
    <t>Furnizarea,  instalarea si punerea in functiune a echipamentelor medicale  - LOT 6,  achizitionate in cadrul proiectului ”Dezvoltarea infrastructurii medicale ambulatorie în cadrul Spitalului Clinic  de Copii Dr. Victor Gomoiu~</t>
  </si>
  <si>
    <t>PHILIPS ROMÂNIA SRL</t>
  </si>
  <si>
    <t xml:space="preserve">12.03.2025
</t>
  </si>
  <si>
    <t>1459/17.07.2025
1460/17.07.2025</t>
  </si>
  <si>
    <t>ASSMB/DMP/221/18.02.2025
ASSMB/DMP/222/18.02.2025
ASSMB/DMP/224/18.02.2025
ASSMB/DMP/225/19.02.2025</t>
  </si>
  <si>
    <t>371/13.11.2024</t>
  </si>
  <si>
    <t>Furnizarea,  instalarea si punerea in functiune a echipamentelor medicale  - LOT 7,  achizitionate in cadrul proiectului ”Dezvoltarea infrastructurii medicale ambulatorie în cadrul Spitalului Clinic  de Copii Dr. Victor Gomoiu~</t>
  </si>
  <si>
    <t>HALMADENT SRL</t>
  </si>
  <si>
    <t>12.03.2025
Act aditional nr. 1 / 34/ 06.03.2025 privind prelungirea perioadei pana la 30.04.2025</t>
  </si>
  <si>
    <t>1788/22.09.2025
1789/22.09.2025</t>
  </si>
  <si>
    <t>ASSMB/DMP/244/06.03.2025
ASSMB/DMP/245/06.03.2025
ASSMB/DMP/246/06.03.2025
ASSMB/DMP/247/06.03.2025</t>
  </si>
  <si>
    <t>368/13.11.2024</t>
  </si>
  <si>
    <t>Furnizarea,  instalarea si punerea in functiune a echipamentelor medicale  - LOT 8,  achizitionate in cadrul proiectului ”Dezvoltarea infrastructurii medicale ambulatorie în cadrul Spitalului Clinic  de Copii Dr. Victor Gomoiu~</t>
  </si>
  <si>
    <t>DRAEGER ROMÂNIA SRL</t>
  </si>
  <si>
    <t>1447/17.07.2025
1448/17.07.2025</t>
  </si>
  <si>
    <t>ASSMB/DMP/167/30.01.2025
ASSMB/DMP/168/30.01.2025
ASSMB/DMP/169/30.01.2025
ASSMB/DMP/170/30.01.2025</t>
  </si>
  <si>
    <t>366/13.11.2024</t>
  </si>
  <si>
    <t>Furnizarea,  instalarea si punerea in functiune a echipamentelor medicale  - LOT 9,  achizitionate in cadrul proiectului ”Dezvoltarea infrastructurii medicale ambulatorie în cadrul Spitalului Clinic  de Copii Dr. Victor Gomoiu~</t>
  </si>
  <si>
    <t>1455/17.07.2025
1456/17.07.2025</t>
  </si>
  <si>
    <t>ASSMB/DMP/112/21.01.2025     
ASSMB/DMP/113/21.01.2025   
ASSMB/DMP/114/21.01.2025    
ASSMB/DMP/115/21.01.2025</t>
  </si>
  <si>
    <t>364/13.11.2024</t>
  </si>
  <si>
    <t>Furnizarea,  instalarea si punerea in functiune a echipamentelor medicale  - LOT 10,  achizitionate in cadrul proiectului ”Dezvoltarea infrastructurii medicale ambulatorie în cadrul Spitalului Clinic  de Copii Dr. Victor Gomoiu~</t>
  </si>
  <si>
    <t>NIMKOS MEDSOLUTIONS SRL</t>
  </si>
  <si>
    <t>1451/17.07.2025
1452/17.07.2025</t>
  </si>
  <si>
    <t>ASSMB/DMP/34/14.01.2025    
ASSMB/DMP/35/14.01.2025     
ASSMB/DMP/36/14.01.2025     
ASSMB/DMP/37/14.01.2025</t>
  </si>
  <si>
    <t>363/13.11.2024</t>
  </si>
  <si>
    <t>Furnizarea,  instalarea si punerea in functiune a echipamentelor medicale  - LOT 12,  achizitionate in cadrul proiectului ”Dezvoltarea infrastructurii medicale ambulatorie în cadrul Spitalului Clinic  de Copii Dr. Victor Gomoiu~</t>
  </si>
  <si>
    <t>1449/17.07.2025
1450/17.07.2025</t>
  </si>
  <si>
    <t>ASSMB/DMP/26/13.01.2025    
ASSMB/DMP/27/13.01.2025   
ASSMB/DMP/28/13.01.2025    
ASSMB/DMP/29/13.01.2025</t>
  </si>
  <si>
    <t>152/16.06.2025</t>
  </si>
  <si>
    <t>Furnizarea,  instalarea si punerea in functiune a echipamentelor medicale  - LOT 4,  achizitionate in cadrul proiectului ”Dezvoltarea infrastructurii medicale ambulatorie în cadrul Spitalului Clinic  de Copii Dr. Victor Gomoiu~</t>
  </si>
  <si>
    <t>2264/10.12.2025
2265/10.12.2025</t>
  </si>
  <si>
    <t>ASSMB/DMP/359/08.07.2025 
ASSMB/DMP/360/08.07.2025     
ASSMB/DMP/361/08.07.2025 
ASSMB/DMP/362/08.07.2025    
ASSMB/DMP/363/08.07.2025    
ASSMB/DMP/364/08.07.2025  
ASSMB/DMP/365/08.07.2025</t>
  </si>
  <si>
    <t>478/07.10.2025</t>
  </si>
  <si>
    <t>Furnizarea,  instalarea si punerea in functiune a echipamentelor medicale  - LOT 2,  achizitionate in cadrul proiectului ”Dezvoltarea infrastructurii medicale ambulatorie în cadrul Spitalului Clinic  de Copii Dr. Victor Gomoiu~</t>
  </si>
  <si>
    <t>LINDE GAZ ROMANIA SRL</t>
  </si>
  <si>
    <t>569/20.03.2026
570/20.03.2026</t>
  </si>
  <si>
    <t>ASSMB/DMP/727/19.12.2025 
ASSMB/DMP/728/19.12.2025     
ASSMB/DMP/729/19.12.2025 
ASSMB/DMP/730/19.12.2025</t>
  </si>
  <si>
    <t>477/07.10.2025</t>
  </si>
  <si>
    <t>Furnizarea,  instalarea si punerea in functiune a echipamentelor medicale  - LOT 3 si LOT 4,  achizitionate in cadrul proiectului ”Dezvoltarea infrastructurii medicale ambulatorie în cadrul Spitalului Clinic  de Copii Dr. Victor Gomoiu~</t>
  </si>
  <si>
    <t>571/20.03.2026
572/20.03.2026</t>
  </si>
  <si>
    <t xml:space="preserve">ASSMB/DMP/587/10.11.2025 
ASSMB/DMP/588/10.11.2025      
ASSMB/DMP/589/10.11.2025  
ASSMB/DMP/590/10.11.2025     
ASSMB/DMP/591/10.11.2025     
ASSMB/DMP/592/10.11.2025   
ASSMB/DMP/593/10.11.2025 </t>
  </si>
  <si>
    <t>51/12.03.2026</t>
  </si>
  <si>
    <t>Furnizarea,  instalarea si punerea in functiune a echipamentelor medicale  - LOT 1,  achizitionate in cadrul proiectului ”Dezvoltarea infrastructurii medicale ambulatorie în cadrul Spitalului Clinic  de Copii Dr. Victor Gomoiu~</t>
  </si>
  <si>
    <t>In executie</t>
  </si>
  <si>
    <t xml:space="preserve">ASSMB/8501/09.04.2026 
ASSMB/8504/09.04.2026 
ASSMB/8502/09.04.2026 
ASSMB/8505/09.04.2026  </t>
  </si>
  <si>
    <t>55.7/39/14.03.2023</t>
  </si>
  <si>
    <r>
      <t xml:space="preserve">Accesarea fondurilor europene în cadrul mecanismului de redresare și rezilienta, în vederea îndeplinirii satisfăcătoare a proiectului </t>
    </r>
    <r>
      <rPr>
        <i/>
        <sz val="12"/>
        <rFont val="Times New Roman"/>
        <family val="1"/>
      </rPr>
      <t>”Dezvoltarea infrastructurii medicale ambulatorie în cadrul Spitalului Clinic  de Psihiatrie Prof. Dr. Aleexandru Obregia</t>
    </r>
  </si>
  <si>
    <t>6.774.624,17</t>
  </si>
  <si>
    <t xml:space="preserve">38 luni, modificata conform AA5 / 11.03.2026
</t>
  </si>
  <si>
    <t>Act Aditional Nr. 1 
/15.09.2023
6.677.452,00</t>
  </si>
  <si>
    <t>6.677.452,00</t>
  </si>
  <si>
    <t>18071/25.07.2023</t>
  </si>
  <si>
    <t>Servicii de consultanță în domeniul achizițiilor publice, în cadrul proiectului ”Dezvoltarea infrastructurii medicale ambulatorie în cadrul Spitalului clinic  de Psihiatrie Prof. Dr. Alexandru Obregia</t>
  </si>
  <si>
    <t>30.000
(fără TVA-nu este plătitor de TVA)</t>
  </si>
  <si>
    <t>PNRR  Fonduri nerambursabile</t>
  </si>
  <si>
    <t>REZILIAT conform AA1 nr. 22677/26.09.2023</t>
  </si>
  <si>
    <t>25654/24/10.2023</t>
  </si>
  <si>
    <t>Furnizare echipamente IT în cadrul proiectului ,,Dezvoltarea infrastructurii medicale ambulatorie în cadrul Spitalului clinic  de Psihiatrie Prof. Dr. Alexandru Obregia"</t>
  </si>
  <si>
    <t>33.574,66 lei cu TVA</t>
  </si>
  <si>
    <t xml:space="preserve"> Buget propriu</t>
  </si>
  <si>
    <t>22.10.2023</t>
  </si>
  <si>
    <t>OP 267 din data de 16.02.2024</t>
  </si>
  <si>
    <t>1433/18.02.2023
DPP 1107/18.12.2023
DPP 1108/18.12.2023
DPP 1109/18.12.2023</t>
  </si>
  <si>
    <t>754/11.01.2024</t>
  </si>
  <si>
    <t>Servicii de audit în cadrul proiectului ,,Dezvoltarea infrastructurii medicale ambulatorie în cadrul Spitalului clinic  de Psihiatrie Prof. Dr. Alexandru Obregia"</t>
  </si>
  <si>
    <t>34.986,00  lei cu TVA</t>
  </si>
  <si>
    <t xml:space="preserve">13.09.2025
Act adit nr 1 /05.11.2024 de prelungire durata pana la 13.09.2025
Act adit nr 2 /10.09.2025 de prelungire durata pana la 31.12.2025 si ajustare TVA la sume neangajat la 1 aug
Act adit nr 3/15.12.2025 de prelungire durata pana la 31.03.2026
Act adit nr 4/19.03.2026 de prelungire durata pana la 31.05.2026 </t>
  </si>
  <si>
    <t>35.280,00 lei cu TVA</t>
  </si>
  <si>
    <t>7350,00
1396,50
7350,00
1396,50
7350,00
1396,50</t>
  </si>
  <si>
    <t xml:space="preserve">OP nr. 1760/27.11.2024
OP nr. 1761/27.11.2024
OP nr 1465/17.07.2025
OP nr 1466/17.07.2025
OP nr 589/23.03.2026
OP nr 590/23.03.2026
</t>
  </si>
  <si>
    <t>435/18.11.2024
63/15.01.2025
513/15.10.2025</t>
  </si>
  <si>
    <t>2372/29.01.2024</t>
  </si>
  <si>
    <t>Servicii de informare si publicitate în cadrul proiectului ,,Dezvoltarea infrastructurii medicale ambulatorie în cadrul Spitalului clinic  de Psihiatrie Prof. Dr. Alexandru Obregia"</t>
  </si>
  <si>
    <t>30.476,67 lei cu TVA</t>
  </si>
  <si>
    <t xml:space="preserve"> 13.09.2025
Act adit nr 1 /05.11.2024 de prelungire durata pana la 13.09.2025
Act adit nr 2 /10.09.2025 de prelungire durata pana la 31.12.2025 si ajustare TVA la sume neangajat la 1 aug
Act adit nr 3/19.12.2025 de prelungire durata pana la 31.03.2026
 </t>
  </si>
  <si>
    <t>30.723,30 lei cu TVA</t>
  </si>
  <si>
    <t xml:space="preserve">388,00
73,72
12891,32
2449,35
11.241,33
2.360,68
</t>
  </si>
  <si>
    <t>OP 1756/27.11.2024
OP 1757/27.11.2024
OP 1336/25.04.2024
OP 1337/25.04.2024
OP373/19.02.2026
OP374/19.02.2026</t>
  </si>
  <si>
    <t>78/10.05.2024
227/09.10.2024
430/16.09.2025</t>
  </si>
  <si>
    <t>155/09.09.2024</t>
  </si>
  <si>
    <t>Furnizarea,  instalarea si punerea in functiune a echipamentelor medicale SISTEM VIDEOFIBROSCOP  RINOLARINGIAN FLEXIBIL PENTRU ORL SI DISPOZITIV DE ELASTOGRAFIE TRANZITORIE CONTROLATA PRIN VIBRATII achizitionate in cadrul proiectului ,,Dezvoltarea infrastructurii medicale ambulatorie în cadrul Spitalului clinic  de Psihiatrie Prof. Dr. Alexandru Obregia"</t>
  </si>
  <si>
    <t>927.605,00 lei cu TVA</t>
  </si>
  <si>
    <t>31.08.2025
AA nr 1/ 28.11.2024</t>
  </si>
  <si>
    <t>181.500,00
34.485,00</t>
  </si>
  <si>
    <t>OP 735/27.03.2025
OP 736/27.03.2025</t>
  </si>
  <si>
    <t>365/05.11.2024
366/05.11.2024
367/05.11.2024
374/05.11.2024
371/05.11.2024
372/05.11.2024
373/05.11.2024
376/05.11.2024</t>
  </si>
  <si>
    <t>180/20.09.2024</t>
  </si>
  <si>
    <t>Furnizarea,  instalarea si punerea in functiune a echipamentelor medicale AUDIOMETRU IMPEDANTMETRU - pentru 2 aparate achizitionate in cadrul proiectului ,,Dezvoltarea infrastructurii medicale ambulatorie în cadrul Spitalului clinic  de Psihiatrie Prof. Dr. Alexandru Obregia"</t>
  </si>
  <si>
    <t>DANSON SRL</t>
  </si>
  <si>
    <t>31.178,00 lei cu TVA</t>
  </si>
  <si>
    <t>26.200,00
4.978,00</t>
  </si>
  <si>
    <t>OP 761/27.03.2025
OP 762/27.03.2025</t>
  </si>
  <si>
    <t>368/05.11.2024
369/05.11.2024
370/05.11.2024
375/05.11.2024</t>
  </si>
  <si>
    <t>157/09.09.2024</t>
  </si>
  <si>
    <t>Furnizarea,  instalarea si punerea in functiune a echipamentelor medicale COMBINA OFTALMOLOGICA - pentru 2 aparate achizitionate in cadrul proiectului ,,Dezvoltarea infrastructurii medicale ambulatorie în cadrul Spitalului clinic  de Psihiatrie Prof. Dr. Alexandru Obregia"</t>
  </si>
  <si>
    <t>30.083,24 lei cu TVA</t>
  </si>
  <si>
    <t>25.280,03
4.803.21</t>
  </si>
  <si>
    <t>OP 737/27.03.2025
OP 738/27.03.2025</t>
  </si>
  <si>
    <t>420/15.11.2024
421/15.11.2024
422/15.11.2024
423/15.11.2024</t>
  </si>
  <si>
    <t>182/20.09.2024</t>
  </si>
  <si>
    <t>Furnizarea,  instalarea si punerea in functiune a echipamentelor medicale ELECTROCAUTER - achizitionate in cadrul proiectului ,,Dezvoltarea infrastructurii medicale ambulatorie în cadrul Spitalului clinic  de Psihiatrie Prof. Dr. Alexandru Obregia"</t>
  </si>
  <si>
    <t>BIOTECHNICS SRL</t>
  </si>
  <si>
    <t>4.879,00 lei cu TVA</t>
  </si>
  <si>
    <t>4.100,00
779,00</t>
  </si>
  <si>
    <t>OP 739/27.03.2025
OP 740/27.03.2025</t>
  </si>
  <si>
    <t>279/22.10.2024
280/22.10.2024
281/22.10.2024
291/22.10.2024</t>
  </si>
  <si>
    <t>181/20.09.2024</t>
  </si>
  <si>
    <t>Furnizarea,  instalarea si punerea in functiune a echipamentelor medicale LAMPA EXAMINARE MOBILA CU LED - achizitionate in cadrul proiectului ,,Dezvoltarea infrastructurii medicale ambulatorie în cadrul Spitalului clinic  de Psihiatrie Prof. Dr. Alexandru Obregia"</t>
  </si>
  <si>
    <t>PROMED SOLUTION MD SRL</t>
  </si>
  <si>
    <t>4.355,40 lei cu TVA</t>
  </si>
  <si>
    <t>3.660,00
695,40</t>
  </si>
  <si>
    <t>OP 741/27.03.2025
OP 742/27.03.2025</t>
  </si>
  <si>
    <t>282/22.10.2024
283/22.10.2024
284/22.10.2024
292/22.10.2024</t>
  </si>
  <si>
    <t>154/09.09.2024</t>
  </si>
  <si>
    <t>Furnizarea,  instalarea si punerea in functiune a echipamentelor medicale ECOGRAF 4D achizitionate in cadrul proiectului ,,Dezvoltarea infrastructurii medicale ambulatorie în cadrul Spitalului clinic  de Psihiatrie Prof. Dr. Alexandru Obregia"</t>
  </si>
  <si>
    <t>793.254,00 lei cu TVA</t>
  </si>
  <si>
    <t>666.600,00
126.654,00</t>
  </si>
  <si>
    <t>OP 743/27.03.2025
OP 744/27.03.2025</t>
  </si>
  <si>
    <t>233/11.10.2024
234/11.10.2024
235/11.10.2024
258/17.10.2024</t>
  </si>
  <si>
    <t>183/20.09.2024</t>
  </si>
  <si>
    <t>Furnizarea,  instalarea si punerea in functiune a echipamentelor medicale ANALIZOR MEDICAL DE COMPOZITIE CORPORALA achizitionate in cadrul proiectului ,,Dezvoltarea infrastructurii medicale ambulatorie în cadrul Spitalului clinic  de Psihiatrie Prof. Dr. Alexandru Obregia"</t>
  </si>
  <si>
    <t>MEDIKA H&amp;S IMPEX SRL</t>
  </si>
  <si>
    <t>59.500,00 lei cu TVA</t>
  </si>
  <si>
    <t>50.000,00
9.500,00</t>
  </si>
  <si>
    <t>OP 745/27.03.2025
OP 746/27.03.2025</t>
  </si>
  <si>
    <t>298/23.10.2024
299/23.10.2024
300/23.10.2024
304/23.10.2024</t>
  </si>
  <si>
    <t>156/09.09.2024</t>
  </si>
  <si>
    <t>Furnizarea,  instalarea si punerea in functiune a echipamentelor medicale DISPOZITIV MEDICAL PENTRU DETERMINAREA NEUROPATIEI AUTONOME PERIFERICE achizitionate in cadrul proiectului ,,Dezvoltarea infrastructurii medicale ambulatorie în cadrul Spitalului clinic  de Psihiatrie Prof. Dr. Alexandru Obregia"</t>
  </si>
  <si>
    <t>WINPHARMED SRL</t>
  </si>
  <si>
    <t>179.690,00 lei cu TVA</t>
  </si>
  <si>
    <t>151.000,00
28.690,00</t>
  </si>
  <si>
    <t>OP 747/27.03.2025
OP 748/27.03.2025</t>
  </si>
  <si>
    <t>285/22.10.2024
286/22.10.2024
287/22.10.2024
293/22.10.2024</t>
  </si>
  <si>
    <t>160/09.09.2024</t>
  </si>
  <si>
    <t>Furnizarea,  instalarea si punerea in functiune a echipamentelor medicale SPIROMETRU  achizitionate in cadrul proiectului ,,Dezvoltarea infrastructurii medicale ambulatorie în cadrul Spitalului clinic  de Psihiatrie Prof. Dr. Alexandru Obregia"</t>
  </si>
  <si>
    <t>12.852,00 lei cu TVA</t>
  </si>
  <si>
    <t>10.800,00
20.052,00</t>
  </si>
  <si>
    <t>OP 749/27.03.2025
OP 750/27.03.2025</t>
  </si>
  <si>
    <t>236/11.10.2024
237/11.10.2024
238/11.10.2024
259/17.10.2024</t>
  </si>
  <si>
    <t>179/20.09.2024</t>
  </si>
  <si>
    <t>Furnizarea,  instalarea si punerea in functiune a echipamentelor medicale ELECTROCARDIOGRAF PORTABIL  achizitionate in cadrul proiectului ,,Dezvoltarea infrastructurii medicale ambulatorie în cadrul Spitalului clinic  de Psihiatrie Prof. Dr. Alexandru Obregia"</t>
  </si>
  <si>
    <t>4.051,41 lei cu TVA</t>
  </si>
  <si>
    <t>3.404,55
646,86</t>
  </si>
  <si>
    <t>OP 751/27.03.2025
OP 752/27.03.2025</t>
  </si>
  <si>
    <t>252/17.10.2024
253/17.10.2024
254/17.10.2024
261/17.10.2024</t>
  </si>
  <si>
    <t>310/23.10.2024</t>
  </si>
  <si>
    <t>Furnizarea,  instalarea si punerea in functiune a echipamentelor medicale APARAT RADIOLOGIE DIGITAL CU GRAFIE SI SUSPENSIE PLAFONIERA achizitionate in cadrul proiectului ,,Dezvoltarea infrastructurii medicale ambulatorie în cadrul Spitalului clinic  de Psihiatrie Prof. Dr. Alexandru Obregia"</t>
  </si>
  <si>
    <t>PROTON IMPEX 2000 SRL</t>
  </si>
  <si>
    <t>SC PIXEL DATA SRL</t>
  </si>
  <si>
    <t>1.605.310,00 lei cu TVA</t>
  </si>
  <si>
    <t>1.349.000,00
256.310,00</t>
  </si>
  <si>
    <t>OP 1463/17.07.2025
OP1464/17.07.2025</t>
  </si>
  <si>
    <t>123/22.01.2025
124/22.01.2025
125/22.01.2025
126/22.01.2025</t>
  </si>
  <si>
    <t>158/09.09.2024</t>
  </si>
  <si>
    <t>Furnizarea,  instalarea si punerea in functiune a echipamentelor medicale ECOGRAF CU SONDA MUSCULO-SCHELETALA achizitionate in cadrul proiectului ,,Dezvoltarea infrastructurii medicale ambulatorie în cadrul Spitalului clinic  de Psihiatrie Prof. Dr. Alexandru Obregia"</t>
  </si>
  <si>
    <t>ULTRASONIC APARATURA MEDICALA SRL</t>
  </si>
  <si>
    <t>ULTRASONIC SRL</t>
  </si>
  <si>
    <t>317.135,00 lei cu TVA</t>
  </si>
  <si>
    <t>266.500,00
50.635,00</t>
  </si>
  <si>
    <t>OP 753/27.03.2025
OP 754/27.03.2025</t>
  </si>
  <si>
    <t>240/14.10.2024
241/14.10.2024
242/14.10.2024
260/17.10.2024</t>
  </si>
  <si>
    <t>184/20.09.2024</t>
  </si>
  <si>
    <t>Furnizarea,  instalarea si punerea in functiune a echipamentelor medicale STERILIZATOR CU ABUR achizitionate in cadrul proiectului ,,Dezvoltarea infrastructurii medicale ambulatorie în cadrul Spitalului clinic  de Psihiatrie Prof. Dr. Alexandru Obregia"</t>
  </si>
  <si>
    <t>177.905,00 lei cu TVA</t>
  </si>
  <si>
    <t>149.500,00
28.405,00</t>
  </si>
  <si>
    <t>OP 755/27.03.2025
OP 756/27.03.2025</t>
  </si>
  <si>
    <t>288/22.10.2024
289/22.10.2024
290/22.10.2024
294/22.10.2024</t>
  </si>
  <si>
    <t>159/09.09.2024</t>
  </si>
  <si>
    <t>Furnizarea,  instalarea si punerea in functiune a echipamentelor medicale ECHIPAMENT DEZINFECTIE SUPRAFETE PE BAZA DE UV-C achizitionate in cadrul proiectului ,,Dezvoltarea infrastructurii medicale ambulatorie în cadrul Spitalului clinic  de Psihiatrie Prof. Dr. Alexandru Obregia"</t>
  </si>
  <si>
    <t>EUROMEDICA INC GROUP SRL</t>
  </si>
  <si>
    <t>130.900,00 lei cu TVA</t>
  </si>
  <si>
    <t>110.000,00
20.900,00</t>
  </si>
  <si>
    <t>OP 757/27.03.2025
OP 758/27.03.2025</t>
  </si>
  <si>
    <t>301/23.10.2024
302/23.10.2024
303/23.10.2024
305/23.10.2024</t>
  </si>
  <si>
    <t>52/08.04.2025</t>
  </si>
  <si>
    <r>
      <t xml:space="preserve">Furnizarea,  instalarea si punerea in functiune a echipamentelor medicale </t>
    </r>
    <r>
      <rPr>
        <sz val="12"/>
        <rFont val="Times New Roman"/>
        <family val="1"/>
        <charset val="238"/>
      </rPr>
      <t>TOMOGRAF IN COERENTA OPTICA</t>
    </r>
    <r>
      <rPr>
        <sz val="12"/>
        <rFont val="Times New Roman"/>
        <family val="1"/>
      </rPr>
      <t xml:space="preserve"> achizitionate in cadrul proiectului ,,Dezvoltarea infrastructurii medicale ambulatorie în cadrul Spitalului clinic  de Psihiatrie Prof. Dr. Alexandru Obregia"</t>
    </r>
  </si>
  <si>
    <t>OPTIMED SRL</t>
  </si>
  <si>
    <t>409.500,00
77.805,00</t>
  </si>
  <si>
    <t>OP 1899/02.10.2025
OP 1900/02.10.2025</t>
  </si>
  <si>
    <t>327/02.06.2025
326/02.06.2025
325/02.06.2025
328/02.06.2025</t>
  </si>
  <si>
    <t>284/26.08.2025</t>
  </si>
  <si>
    <r>
      <t xml:space="preserve">Furnizarea,  instalarea si punerea in functiune a echipamentelor medicale </t>
    </r>
    <r>
      <rPr>
        <sz val="12"/>
        <rFont val="Times New Roman"/>
        <family val="1"/>
        <charset val="238"/>
      </rPr>
      <t>UNIT ORL</t>
    </r>
    <r>
      <rPr>
        <sz val="12"/>
        <rFont val="Times New Roman"/>
        <family val="1"/>
      </rPr>
      <t xml:space="preserve"> achizitionate in cadrul proiectului ,,Dezvoltarea infrastructurii medicale ambulatorie în cadrul Spitalului clinic  de Psihiatrie Prof. Dr. Alexandru Obregia"</t>
    </r>
  </si>
  <si>
    <t>MEDIST IMAGING &amp;P.O.C. SRL</t>
  </si>
  <si>
    <t>521.572,02 lei cu TVA</t>
  </si>
  <si>
    <t>431.051,26
90.520,76</t>
  </si>
  <si>
    <t>OP 591/23.03.2026
OP 592/23.03.2026</t>
  </si>
  <si>
    <t>506/14.10.2025
507/14.10.2025
508/14.10.2025
509/14.10.2025</t>
  </si>
  <si>
    <t>285/26.08.2026</t>
  </si>
  <si>
    <t>Furnizarea,  instalarea si punerea in functiune a echipamentelor medicale CAMERA RETINIANA achizitionate in cadrul proiectului ,,Dezvoltarea infrastructurii medicale ambulatorie în cadrul Spitalului clinic  de Psihiatrie Prof. Dr. Alexandru Obregia"</t>
  </si>
  <si>
    <t>46.827,00 lei cu TVA</t>
  </si>
  <si>
    <t xml:space="preserve">38.700,00
8.127,00
</t>
  </si>
  <si>
    <t>OP 379/19.02.2026
OP 380/19.02.2026</t>
  </si>
  <si>
    <t>415/09.09.2025
416/09.09.2025
417/09.09.2025
418/09.09.2025</t>
  </si>
  <si>
    <t>592/21.11.2025</t>
  </si>
  <si>
    <t>Furnizarea,  instalarea si punerea in functiune a echipamentelor medicale VIDEOCOLPOSCOP achizitionate in cadrul proiectului ,,Dezvoltarea infrastructurii medicale ambulatorie în cadrul Spitalului clinic  de Psihiatrie Prof. Dr. Alexandru Obregia"</t>
  </si>
  <si>
    <t>25.157,01 lei  Cu TVA</t>
  </si>
  <si>
    <t>710/03.12.2025
711/03.12.2025
712/03.12.2025
713/03.12.2025</t>
  </si>
  <si>
    <t>594/21.11.2025</t>
  </si>
  <si>
    <t>Furnizarea,  instalarea si punerea in functiune a echipamentelor medicale APARAT VIDEORECTOSCOP achizitionate in cadrul proiectului ,,Dezvoltarea infrastructurii medicale ambulatorie în cadrul Spitalului clinic  de Psihiatrie Prof. Dr. Alexandru Obregia"</t>
  </si>
  <si>
    <t>MEDFARM TRADING SRL</t>
  </si>
  <si>
    <t>27.830,00 lei Cu TVA</t>
  </si>
  <si>
    <t>672/03.12.2025
673/03.12.2025
674/03.12.2025
675/03.12.2025</t>
  </si>
  <si>
    <t>593/21.11.2025</t>
  </si>
  <si>
    <t>Furnizarea,  instalarea si punerea in functiune a echipamentelor medicale CAMERA INTRAORALA CU MONITOR SI CU BRAT UNIT achizitionate in cadrul proiectului ,,Dezvoltarea infrastructurii medicale ambulatorie în cadrul Spitalului clinic  de Psihiatrie Prof. Dr. Alexandru Obregia"</t>
  </si>
  <si>
    <t>ALEREB SRL</t>
  </si>
  <si>
    <t>2.038,94 lei Cu TVA</t>
  </si>
  <si>
    <t>676/03.12.2025
677/03.12.2025
678/03.12.2025
679/03.12.2025</t>
  </si>
  <si>
    <t>55.5/37/14.03.2023</t>
  </si>
  <si>
    <r>
      <t xml:space="preserve">Accesarea fondurilor europene în cadrul mecanismului de redresare și rezilienta, în vederea îndeplinirii satisfăcătoare a proiectului </t>
    </r>
    <r>
      <rPr>
        <i/>
        <sz val="12"/>
        <rFont val="Times New Roman"/>
        <family val="1"/>
      </rPr>
      <t xml:space="preserve">”Dezvoltarea infrastructurii medicale ambulatorie în cadrul Spitalului Clinic Filantropia” </t>
    </r>
  </si>
  <si>
    <t>5.726.071,12 lei cu TVA</t>
  </si>
  <si>
    <t>38 luni
modificata prin AA nr.5/26.11.2025, pana la data de 13.05.2026 (38 luni)</t>
  </si>
  <si>
    <t xml:space="preserve">Act Aditional            
Nr. 1 /15.09.2023
5.629.851,99
</t>
  </si>
  <si>
    <t>5.629.851,99</t>
  </si>
  <si>
    <t>18132/25.07.2023</t>
  </si>
  <si>
    <t>Servicii de consultanță în domeniul achizițiilor publice, în cadrul proiectului ”Dezvoltarea infrastructurii medicale ambulatorie în cadrul Spitalului Clinic Filantropia”</t>
  </si>
  <si>
    <t>34.200
(fără TVA-nu este plătitor de TVA)</t>
  </si>
  <si>
    <t>REZILIAT conform AA1 nr. 22681/26.09.2023</t>
  </si>
  <si>
    <t>26424/31.10.2023</t>
  </si>
  <si>
    <t>Furnizare echipamente IT în cadrul proiectului  ”Dezvoltarea infrastructurii medicale ambulatorie în cadrul Spitalului Clinic Filantropia”</t>
  </si>
  <si>
    <t>CHROME COMPUTERS S.R.L.</t>
  </si>
  <si>
    <t>33.574,66 lei TVA inclus</t>
  </si>
  <si>
    <t>OP 265 din data de 16.02.2024</t>
  </si>
  <si>
    <t>1433/18.12.2023
DPP1101/18.12.2023</t>
  </si>
  <si>
    <t>831/11.01.2024</t>
  </si>
  <si>
    <t>Servicii de audit în cadrul proiectului ”Dezvoltarea infrastructurii medicale ambulatorie în cadrul Spitalului Clinic Filantropia”</t>
  </si>
  <si>
    <t>27.365,24 LEI TVA inclus</t>
  </si>
  <si>
    <t xml:space="preserve">30.11.2024
Act adițional nr. 1 -  prelungire perioada de valabilitate pană la data de 13.10.2025
Act aditional nr. 2- prelungire perioada de valabilitate pană la data de 31.12.2025
Act aditional nr. 3- prelungire perioada de valabilitate pană la data de 31.03.2026
Act aditional nr. 4- modificare date de identificare ale Prestatorului
Act aditional nr. 5- prelungire perioada de valabilitate pană la data de 15.05.2026
</t>
  </si>
  <si>
    <t xml:space="preserve">Act aditional nr.2 inregistrat sub nr. 394/16.09.2025
(majorare cota TVA de la 19% la 21%)
27.595,20
</t>
  </si>
  <si>
    <t>5.749,00
1.092,31
5.749,00
1.092,31</t>
  </si>
  <si>
    <t>OP 1754/27.11.2024
OP 1755/27.11.2024
OP1972/22.10.2025
OP1973/22.10.2025</t>
  </si>
  <si>
    <t>27.595,20 LEI TVA inclus</t>
  </si>
  <si>
    <t>Raport audit nr. 1:
PV de predare primire DMP316/28.10.2024
PV de receptie cantitativa si calitativa ASSMB/DMP335/29.10.2024
Raport audit nr. 2:
PV de redare primire DMP313/27.05.2025
PV de receptie cantitativa si calitativa ASSMB/DMP321/29.05.2025
Raport audit nr. 3
PV de redare primire nr. ASSMB 33237/20.11.2025
PV de receptie cantitativa si calitativa nr. ASSMB35908/09.12.2025
Raport audit nr. 4
PV de redare primire nr. ASSMB 6274/19.03.2026
PV de receptie cantitativa si calitativa nr. ASSMB 6331/20.03.2026</t>
  </si>
  <si>
    <t>25958/26.10.2023</t>
  </si>
  <si>
    <t>43.895,53 lei TVA inclus</t>
  </si>
  <si>
    <t>4271/16.02.2024</t>
  </si>
  <si>
    <t>Servicii de informare și publicitate în cadrul proiectului ”Dezvoltarea infrastructurii medicale ambulatorie în cadrul Spitalului Clinic Filantropia”</t>
  </si>
  <si>
    <t>BEST SMART CONSULTING S.R.L.</t>
  </si>
  <si>
    <t>29.300,18 lei TVA inclus</t>
  </si>
  <si>
    <t>16.02.2024</t>
  </si>
  <si>
    <t xml:space="preserve">13.12.2024
Act adițional nr. 1 -  prelungire perioada de valabilitate pană la data de 13.10.2025
Act aditional nr.2 - prelungire perioada de valabilitate pană la data de 31.12.2025 
Act aditional nr.3 - prelungire perioada de valabilitate pană la data de 31.03.2026 </t>
  </si>
  <si>
    <t xml:space="preserve">Act aditional nr.2 inregistrat sub nr. 393/16.09.2025
(majorare cota TVA de la 19% la 21%)
29.536,18 </t>
  </si>
  <si>
    <t>12.472,00
2.369,68
350,00
66,50
10.000,00
2.100,00</t>
  </si>
  <si>
    <t xml:space="preserve">
OP 1332/25.07.2024
OP 1333/25.07.2024
OP 1752/27.11.2024
OP 1753/27.11.2024
OP 290/06.02.2026
OP 291/06.02.2026
</t>
  </si>
  <si>
    <t>29.536,18 lei TVA inclus</t>
  </si>
  <si>
    <t>Comanda 1:
DPP 46/12.04.2024
DPP 69/08.05.2024
DPP 71/09.05.2024
4302/13.05.2024
Comanda 2:
ASSMB/DMP/204/23.09.2024
ASSMB/DMP/221/07.10.2024
ASSMB/DMP/218/04.10.2024
Comanda 3:
ASSMB/DMP/460/25.09.2025
ASSMB/DMP461/25.09.2025
Comanda 4:
ASSMB/DMP/35/26.02.2026
ASSMB/DMP/36/26.02.2026
ASSMB/DMP/37/26.02.2026</t>
  </si>
  <si>
    <t>76/05.08.2024</t>
  </si>
  <si>
    <t>Furnizarea,  instalarea si punerea in functiune a echipamentelor medicale ECOGRAF AMBULATOR, MMF, ULTRAPORTABIL, NEONATOLOGIE AMBULATOR achizitionate  în cadrul proiectului ”Dezvoltarea infrastructurii medicale ambulatorie în cadrul Spitalului Clinic Filantropia”</t>
  </si>
  <si>
    <t xml:space="preserve">3.424.939,00 lei cu TVA </t>
  </si>
  <si>
    <t>11/30/2024
Act adițional nr. 1 -  prelungire perioada de valabilitate pană la data de 31.08.2025</t>
  </si>
  <si>
    <t xml:space="preserve">
1.370.300,00 
260.357,00
993.800,00
188.822,00 
66.000,00
12.540,00
448.000,00
82.120,00 
</t>
  </si>
  <si>
    <t>OP 988/09.05.2025
OP 989/09.05.2025
OP 990/09.05.2025
OP 991/09.05.2025
OP 992/09.05.2025
OP 993/09.05.2025
OP 994/09.05.2025
OP 995/09.05.2025</t>
  </si>
  <si>
    <t>3.424.939,00 lei cu TVA</t>
  </si>
  <si>
    <t xml:space="preserve">lot 2:
 DMP161/11.09.2024
DMP162/11.09.2024
DMP163/11.09.2024
DMP190/17.09.2024
lot 3:
DMP164/11.09.2024
DMP165/11.09.2024
DMP166/11.09.2024
DMP191/17.09.2024
lot 6:
DMP170/11.09.2024
DMP171/11.09.2024
DMP172/11.09.2024
DMP192/17.09.2024
lot 8:
DMP167/11.09.2024
DMP168/11.09.2024
DMP169/11.09.2024
DMP193/17.09.2024
</t>
  </si>
  <si>
    <t>75/05.08.2024</t>
  </si>
  <si>
    <t>Furnizarea,  instalarea si punerea in functiune a echipamentelor medicale COLPOSCOP ATASAT PE MASA GINECOLOGICA, MASA GINECOLOGICA CU 3 MOTOARE, APARAT DE VIZUALIZAT VENE, SUPORT CU BRAT FLEXIBIL PE ROLE STATIE DE INCARCARE INTEGRATE, SISTEM CARDIOTOCOGRAF SONICAID TEAM3 ANTERPARTUM CU BATERIE SI MASURAREA PRESIUNII SANGELUI SI SENZOR NELLCOR PENTRU MASURAREA S achizitionate  în cadrul proiectului ”Dezvoltarea infrastructurii medicale ambulatorie în cadrul Spitalului Clinic Filantropia”</t>
  </si>
  <si>
    <t>PRIMERA MED TECHNOLOGY SRL</t>
  </si>
  <si>
    <t>Lot 7 - SANTE INTERNAȚIONAL S.A</t>
  </si>
  <si>
    <t xml:space="preserve">890.953,00 lei cu TVA </t>
  </si>
  <si>
    <t>11/30/2024
Act adițional nr. 1 -  prelungire perioada de valabilitate pană la data de 31.08.2025
Act adițional nr. 2/11/06.02.2025 -  prelungire perioada de livrare, maxim 210 zile de la comanda ferma.</t>
  </si>
  <si>
    <t>40.400,00
7.676,00
68.700,00
13.053,00
426.300,00
80.997,00
213.300,00
40.527,00</t>
  </si>
  <si>
    <t>OP 984/09.05.2025
OP 985/09.05.2025
OP 986/09.05.2025
OP 987/09.05.2025
OP 1332/07.07.2025
OP 1333/07.07.2025
OP 1790/22.09.2025
OP 1791/22.09.2025</t>
  </si>
  <si>
    <t>lot 1:
ASSMB/DMP/275/28.03.2025
ASSMB/DMP/276/28.03.2025
ASSMB/DMP/277/28.03.2025
ASSMB/DMP/278/28.03.2025
lot 5:
 DMP182/12.09.2024
DMP183/12.09.2024
DMP184/12.09.2024
DMP194/17.09.2024
lot 7:
 DMP179/12.09.2024
DMP180/12.09.2024
DMP181/12.09.2024
DMP195/17.09.2024
lot 10: 
ASSMB/DMP228/09.10.2024
ASSMB/DMP229.09.10.2024
ASSMB/DMP230/09.10.2024
ASSMP/DMP276/21.10.2024</t>
  </si>
  <si>
    <t>85/14.08.2024</t>
  </si>
  <si>
    <t>Furnizarea,  instalarea si punerea in functiune a echipamentelor medicale LAMPA GERMICIDA UV achizitionate  în cadrul proiectului ”Dezvoltarea infrastructurii medicale ambulatorie în cadrul Spitalului Clinic Filantropia”</t>
  </si>
  <si>
    <t>4.391,10 lei cu TVA</t>
  </si>
  <si>
    <t xml:space="preserve">3.690,00
701,10
</t>
  </si>
  <si>
    <t>OP 1330/07.07.2025
OP 1331/07.07.2025</t>
  </si>
  <si>
    <t>lot 9:
ASSMB/DMP249/16.10.2024
ASSMB/DMP250/16.10.2024
ASSMB/DMP251/16.10.2024
ASSMB/DMP277/21.10.2024</t>
  </si>
  <si>
    <t>30/03.03.2025</t>
  </si>
  <si>
    <t>Furnizarea,  instalarea si punerea in functiune a echipamentelor medicale SISTEM DE URODINAMICA - Lot 11, achizitionate  în cadrul proiectului ”Dezvoltarea infrastructurii medicale ambulatorie în cadrul Spitalului Clinic Filantropia”</t>
  </si>
  <si>
    <t>216.080,20 lei cu TVA</t>
  </si>
  <si>
    <t>03.06.2025
Act Aditional nr. 1- reglementare termeni constituire GBE
Act adițional nr. 2 -  prelungire perioada de valabilitate pană la data de 31.08.2025</t>
  </si>
  <si>
    <t>181.580,00
34.500,20</t>
  </si>
  <si>
    <t>OP 1929/10.10.2025
OP 1930/10.10.2025</t>
  </si>
  <si>
    <t>300/13.05.2025
301/13.05.2025
302/13.05.2025
324/02.06.2025</t>
  </si>
  <si>
    <t>281/21.08.2025</t>
  </si>
  <si>
    <t>Furnizarea,  instalarea si punerea in functiune a echipamentelor medicale ECOGRAF MULTIDISCIPLINAR CU TREI TIPURI DE SONDE, achizitionat  în cadrul proiectului ”Dezvoltarea infrastructurii medicale ambulatorie în cadrul Spitalului Clinic Filantropia”</t>
  </si>
  <si>
    <t>427.432,50 cu TVA</t>
  </si>
  <si>
    <t>353.250,00
74.182,50</t>
  </si>
  <si>
    <t>OP 292/06.02.2026
OP 293/06.02.2026</t>
  </si>
  <si>
    <t>ASSMB/DMP462/29.09.2025
ASSMB/DMP463/29.09.2025
ASSMB/DMP464/29.09.2025
ASSMB/DMP472/30.09.2025</t>
  </si>
  <si>
    <t>9455/05.04.2022</t>
  </si>
  <si>
    <t>Servicii de audit  a proiectului”Lucrări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Colentina COD SMIS 152935”</t>
  </si>
  <si>
    <t>P.F.A Mihaescu N. Catalin-Valentin-Consultanta Fiscala Expertiza Contabila, Audit Financiar</t>
  </si>
  <si>
    <t>POIM</t>
  </si>
  <si>
    <t>Act adițional nr.1/15388/28.06.2023 -  prelungire perioada de valabilitate pană la data de 31.12.2023
Act adțional nr.2/30229/08.12.2023-  prelungire perioada de valabilitate pană la data de 30.04.2024
Act adțional nr.3/7670/04.04.2024-  prelungire perioada de valabilitate pană la data de 31.12.2024
Act adițional nr. 4/469/11.12.2024 prelungire perioada de valabilitate contract pana la data de 31.12.2025
Act adițional nr. 5/15.12.2025 prelungire perioada de valabilitate contract pana la data de 30.04.2026</t>
  </si>
  <si>
    <t>13,800.00
6,900.00
6,900.00
6,900.00</t>
  </si>
  <si>
    <t xml:space="preserve">
OP 1021/06.10.2022
OP 176/26.02.2023
OP 911/17.07.2023
OP 2547/30.10.2023
OP 582/26.02.2025</t>
  </si>
  <si>
    <t>PV receptie cantitativa si calitativa 918/06.09.2022;
PV receptie cantitativa si calitativa 1621/20.01.2023; 
PV receptie cantitativa si calitativa 15264/27.06.2023;
PV receptie cantitativa si calitativa 1031/09.10.2023;</t>
  </si>
  <si>
    <t>6122/03.03.2022</t>
  </si>
  <si>
    <t>Servicii de informare și publicitate în cadrul proiectului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Colentina COD SMIS 152935”</t>
  </si>
  <si>
    <t>S.C. MY SECRET TREASURE S.R.L.</t>
  </si>
  <si>
    <t>Act adițional nr.1/15387/28.06.2023 -  prelungire perioada de valabilitate pană la data de 31.12.2023
Act adițional nr. 2/30227/08.12.2023-  prelungire perioada de valabilitate pană la data de 30.04.2024
Act adițional nr. 3/7649/04.04.2024-  prelungire perioada de valabilitate pană la data de 31.12.2024
Act adițional nr. 4/470/11.12.2024-  prelungire perioada de valabilitate pană la data de 31.12.2025
Act adițional nr. 5/15.12.2025-  prelungire perioada de valabilitate pană la data de 30.04.2026</t>
  </si>
  <si>
    <t>OP 520/23.05.2022</t>
  </si>
  <si>
    <t>PV 5/07.04.2022
PV distribuție 6/07.04.2022</t>
  </si>
  <si>
    <t>CONTRACT DE SERVICII DE CONSULTANTA</t>
  </si>
  <si>
    <t>6123/03.03.2022</t>
  </si>
  <si>
    <t>Servicii de consultanță în cadrul proiectului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Colentina
COD SMIS 152935”</t>
  </si>
  <si>
    <t>S.C. FISRT WIDE WEB S.R.L</t>
  </si>
  <si>
    <t>Act adițional nr. 3/36549/29.12.2022 -  prelungire perioada de valabilitate pană la data de 30.04.2023</t>
  </si>
  <si>
    <t>OP 132/26.05.2023</t>
  </si>
  <si>
    <t>PV nr. 10155/27.04.2023</t>
  </si>
  <si>
    <t>CONTRACT DE LUCRARI</t>
  </si>
  <si>
    <t>16281/04.07.2023</t>
  </si>
  <si>
    <t>Servicii de Proiectare, Inginerie și Execuție Lucrări Construcții aferente obiectivului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Colentina COD SMIS 152935”</t>
  </si>
  <si>
    <t xml:space="preserve">TERMHIDRO S.R.L.
 (Lider de asociere) </t>
  </si>
  <si>
    <t>Hospital Tehnical Solutions S.R.L. (Asociat 1)
ARHIDESIGN GS S.R.L. (Asociat 2)</t>
  </si>
  <si>
    <t>Act adițional nr. 1/31605/20.12.2023 prelungire perioada de valabilitate contract pana la data de 08.07.2024
Act adițional nr. 2/41/02.07.2024 prelungire perioada de valabilitate contract pana la data de 31.10.2024
Act adițional nr. 3/289/18.10.2024 prelungire perioada de valabilitate contract pana la data de 31.12.2024
Act adițional nr. 4/472/11.12.2024 prelungire perioada de valabilitate contract pana la data de 30.04.2025
Act adițional nr. 5/74/16.04.2025 prelungire perioada de valabilitate contract pana la data de 31.12.2025
Act adițional nr. 6/15.12.2025 prelungire perioada de valabilitate contract pana la data de 30.04.2026</t>
  </si>
  <si>
    <t xml:space="preserve">310.374,02
7.504,76
825.201,43
1.240.100,35
5.400.000
1.031.996,20
250.000,00
809.847,45
181,719.68
329.660,18
</t>
  </si>
  <si>
    <t>OP 3355/29.12.2023
OP 3354/29.12.2023
OP 3372/29.12.2023
OP 1044/16.05.2024
OP 896/25.04.2024
OP 1227/23.08.2024
OP1274/29.08.2024
OP1314/4.9.2024
OP 564/26.02.2025
OP477/12.12.2025</t>
  </si>
  <si>
    <t>PV predare primire doc. Faza DTAC-Pth nr.25932/25.10.2023</t>
  </si>
  <si>
    <t>CONTRACT DE SERVICII DE DIRIGENTIE DE SANTIER</t>
  </si>
  <si>
    <t>20847/04.09.2023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</si>
  <si>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Colentina”, cod SMIS 152935</t>
  </si>
  <si>
    <t>SC INTERAXIS ENGINEERING SRL</t>
  </si>
  <si>
    <t>Act adțional nr.1/31625/20.12.2023 prelungire perioada de valabilitate contract pana la data de 08.07.2024
Act adțional nr.2/42/02.07.2024 prelungire perioada de valabilitate contract pana la data de 31.10.2024
Act adițional nr. 3/288/18.10.2024 prelungire perioada de valabilitate contract pana la data de 31.12.2024
Act adițional nr. 4/471/11.12.2024 prelungire perioada de valabilitate contract pana la data de 30.04.2025
Act adițional nr. 5/80/16.04.2025 prelungire perioada de valabilitate contract pana la data de 31.12.2025
Act adițional nr. 6/15.12.2025 prelungire perioada de valabilitate contract pana la data de 30.04.2026</t>
  </si>
  <si>
    <t>41.213,81
41.213,81
11.120,62</t>
  </si>
  <si>
    <t>OP 978/26.04.2024
OP 978/26.04.2024
OP 1375/25.07.2024</t>
  </si>
  <si>
    <t>9777/06.04.2022</t>
  </si>
  <si>
    <t>Servicii de audit pentru proiectul COD MYSMIS_152646_Spitalul Clinic Nicolae Malaxa</t>
  </si>
  <si>
    <t xml:space="preserve">Act adițional nr.1/15389/28.06.2023-  prelungire perioada de valabilitate pană la data de 31.12.2023
Act adițional nr.2/30223/08.12.2023 -  prelungire perioada de valabilitate pană la data de 30.04.2024
Act adițional nr.3/7668/04.04.2024  -  prelungire perioada de valabilitate pană la data de 31.12.2024                              Act adițional nr.4/468/11.12.2025  -  prelungire perioada de valabilitate pană la data de 31.12.2025                                   Act adițional nr.5/674/15.12.2025  -  prelungire perioada de valabilitate pană la data de 30.04.2026    </t>
  </si>
  <si>
    <t>6.900,00
6.900,00
6.900,00
6.900,00
6.900,00</t>
  </si>
  <si>
    <t>OP 1103/24.10.2022
OP 177/20.02.2023
OP 920/20.07.2023
OP 2544/30.10.2023
OP 581/26.02.2025</t>
  </si>
  <si>
    <t>PV receptie cantitativa si calitativa 921/07.09.2022;
PV receptie cantitativa si calitativa 1622/20.01.2023;
PV receptie cantitativa si calitativa 14156/20.06.2023;
PV receptie cantitativa si calitativa 1030/09.10.2023
PV receptie cantitativa si calitativa 540/12.12.2024</t>
  </si>
  <si>
    <t>6229/03.03.2022</t>
  </si>
  <si>
    <t>Servicii de consultanta in domeniul achizitiilor publice pentru proiectul COD MYSMIS_152646_Spitalul Clinic Nicolae Malaxa</t>
  </si>
  <si>
    <t>S.C. FISRT WIDE WEB SR.L</t>
  </si>
  <si>
    <t>03.03.2022</t>
  </si>
  <si>
    <t>30.04.2023</t>
  </si>
  <si>
    <t>Act adițional nr. 3/36551/29.12.2022 -  prelungire perioada de valabilitate pană la data de 30.04.2023</t>
  </si>
  <si>
    <t>OP 611/26.05.2023</t>
  </si>
  <si>
    <t>PV nr. 10158/27.04.2023</t>
  </si>
  <si>
    <t>CONTRACT DE SERVICII DE INFORMARE SI PROMOVARE</t>
  </si>
  <si>
    <t>6230/03.03.2022</t>
  </si>
  <si>
    <t>Servicii  de informare si promovare a proiectului COD MYSMIS_152646_Spitalul Clinic Nicolae Malaxa</t>
  </si>
  <si>
    <t>S.C. CIP BROSERVICE S.R.L. Neplatitor TVA</t>
  </si>
  <si>
    <t xml:space="preserve">Act adițional nr. 1/15386/28.06.2023 -  prelungire perioada de valabilitate pană la data de 31.12.2023
Act adițional nr. 2/30225/08.12.2023 -  prelungire perioada de valabilitate pană la data de 30.04.2024 
Act adițional nr. 3/7672/04.04.2024 -  prelungire perioada de valabilitate pană la data de 31.12.2024                              Act adițional nr. 4/525/21.10.2025 -  prelungire perioada de valabilitate pană la data de 30.04.2026             </t>
  </si>
  <si>
    <t>OP 514/23.05.2022 Notificare aprobare cerere rambursare 96497/25.08.2022</t>
  </si>
  <si>
    <t>PV 04/08.04.2022
PV distributie 06/14.04.2022
PV 04/09.02.2026</t>
  </si>
  <si>
    <t>17194/12.07.2023</t>
  </si>
  <si>
    <t xml:space="preserve">Achizitie servicii proiectare si executie lucrari constructie Spitalul Clinic NICOLAE MALAXA _COD MYSMIS_152646 </t>
  </si>
  <si>
    <t xml:space="preserve">UTI CONSTRUCTION AND FACILITY MANAGEMENT S.A. SI </t>
  </si>
  <si>
    <t>ELECTOPROIECT S.A.</t>
  </si>
  <si>
    <t>Act adițional nr. 1/31612/20.12.2023 prelungire perioada de valabilitate contract pana la data de 15.05.2024
Act adițional nr. 2/10730/14.05.2024 prelungire perioada de valabilitate contract pana la data de 09.07.2024
Act adițional nr. 3/52/09.07.2024 prelungire perioada de valabilitate contract pana la data de 07.09.2024
Act adițional nr. 4/152/06.09.2024 prelungire perioada de valabilitate contract pana la data de 31.12.2024</t>
  </si>
  <si>
    <t>1.512.896,86
194.933,14
4.927.395,26
399.929,29
179.274,97
138.076,32
65.060,38
1.078.043,49
93.528,89</t>
  </si>
  <si>
    <t>OP 3347/27.12.2023
OP 3346/27.12.2023
OP 3348/28.12.2023
OP 3350/29.12.2023
OP 1057/16.05.2024
OP1056/16.05.2024
OP 1200/25.06.2024
OP 1376/25.07.2024
OP 1377/25.07.2024 -restituire garantie BE</t>
  </si>
  <si>
    <t>PV receptie DTAC nr. 21172/07.09.2023
PV receptie PTh 21395/11.09.2023</t>
  </si>
  <si>
    <t>20429/29.08.2023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</si>
  <si>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Nicolae Malaxa”, cod SMIS 152646</t>
  </si>
  <si>
    <t>SC BELLCO GC  SRL</t>
  </si>
  <si>
    <t>Act adțional nr.1/31630/20.12.2023 prelungire perioada de valabilitate contract pana la data de 15.05.2024
Act adțional nr.2/10955/16.05.2024 prelungire perioada de valabilitate contract pana la data de 07.09.2024
Act adțional nr.3/153/06.09.2024 prelungire perioada de valabilitate contract pana la data de 31.12.2024</t>
  </si>
  <si>
    <t>35.200,00
5.712,00</t>
  </si>
  <si>
    <t>OP 979/26.04.2024
OP 1261/28.06.2024</t>
  </si>
  <si>
    <t>9778/06.04.2022</t>
  </si>
  <si>
    <t xml:space="preserve">Servicii de audit financiar în cadrul proiectului „Lucrări modernizare/extindere pentru instalalții electrice, de ventilație, tratare a aerului și infrastructura de fluide medicale, precum și montare de sisteme de de detectare, semnalizare, alarmare incendii și în cazul depășirii concentrației maxime de oxigen pentru Spitalul Clinic Dr. Ion Cantacuzino” </t>
  </si>
  <si>
    <t>Act adițional nr.1/15465/29.06.2023 -  prelungire perioada de valabilitate pană la data de 31.12.2023
Act adițional nr. 2/30217/08.12.2023 -  prelungire perioada de valabilitate pană la data de 30.04.2024
Act adițional nr. 3/7675/04.04.2024 -  prelungire perioada de valabilitate pană la data de 31.12.2024
Act adițional nr. 4/449/11.12.2024 -  prelungire perioada de valabilitate pană la data de 31.12.2025
Act adițional nr. 5/679/15.12.2025 -  prelungire perioada de valabilitate pană la data de 30.04.2026</t>
  </si>
  <si>
    <t>OP 1022/06.10.2022
OP 178/20.02.2023
OP 908/17.07.2023
OP 2583/02.11.2023
OP 950/29.04.2025</t>
  </si>
  <si>
    <t>PV receptie cantitativa si calitativa 922/07.09.2022; 
PV receptie cantitativa si calitativa 1619/20.01.2023; 
 PV receptie cantitativa si calitativa 14158/20.06.2023;
 PV receptie cantitativa si calitativa 1033/09.10.2023
PV receptie cantitativa si calitativa 558/17.12.2024</t>
  </si>
  <si>
    <t>5022/22.02.2022</t>
  </si>
  <si>
    <t>Servicii de informare și promovare a proiectului „Lucrări modernizare/extindere pentru instalalții electrice, de ventilație, tratare a aerului și infrastructura de fluide medicale, precum și montare de sisteme de de detectare, semnalizare, alarmare incendii și în cazul depășirii concentrației maxime de oxigen pentru Spitalul Clinic Dr. Ion Cantacuzino”</t>
  </si>
  <si>
    <t>Act adițional nr.1/15464/29.06.2023 -  prelungire perioada de valabilitate pană la data de 31.12.2023
Act adițional nr. 2/30245/08.12.2023 -  prelungire perioada de valabilitate pană la data de 30.04.2024
Act adițional nr. 3/7677/04.04.2024 -  prelungire perioada de valabilitate pană la data de 31.12.2024
Act adițional nr. 4/448/11.12.2024 -  prelungire perioada de valabilitate pană la data de 31.12.2025
Act adițional nr. 5/684/15.12.2025 -  prelungire perioada de valabilitate pană la data de 30.04.2026</t>
  </si>
  <si>
    <t>OP 515/23.05.2022</t>
  </si>
  <si>
    <t xml:space="preserve"> PV receptie 2/31.03.2022, PV distributie 4/14.04.2022</t>
  </si>
  <si>
    <t>6392/07.03.2022</t>
  </si>
  <si>
    <t xml:space="preserve">Servicii consultanță în domeniul achizițiilor publice pentru proiectul „Lucrări modernizare/extindere pentru instalalții electrice, de ventilație, tratare a aerului și infrastructura de fluide medicale, precum și montare de sisteme de de detectare, semnalizare, alarmare incendii și în cazul depășirii concentrației maxime de oxigen pentru Spitalul Clinic Dr. Ion Cantacuzino” </t>
  </si>
  <si>
    <t xml:space="preserve">SC SEVEN HILLS MANAGEMENT SRL </t>
  </si>
  <si>
    <t>03.07.2022</t>
  </si>
  <si>
    <t>Act adițional nr. 3/36546/29.12.2022 -  prelungire perioada de valabilitate pană la data de 30.04.2023</t>
  </si>
  <si>
    <t>OP 3/16.05.2023</t>
  </si>
  <si>
    <t>PV receptie cantitativa si calitativa 10106/27.04.2022</t>
  </si>
  <si>
    <t>14826/26.06.2023</t>
  </si>
  <si>
    <t>Servicii de Proiectare și Execuție Lucrări Construcții aferente obiectivului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9 spitale din administrarea ASSMB - Spitalul Clinic Dr. Ion Cantacuzino
COD SMIS 152930”</t>
  </si>
  <si>
    <t>Act adițional nr. 1/31609/20.12.2023 prelungire perioada de valabilitate contract pana la data de 28.07.2024
Act adițional nr. 2/43/02.07.2024 prelungire perioada de valabilitate contract pana la data de 31.10.2024
Act adițional nr. 3/290/18.10.2024 prelungire perioada de valabilitate contract pana la data de 31.12.2024
Act adițional nr. 4/446/11.12.2024 -  prelungire perioada de valabilitate pană la data de 30.04.2025
Act adițional nr. 5/83/16.04.2025 -  prelungire perioada de valabilitate pană la data de 31.12.2025
Act adițional nr. 6/83/15.12.2025 -  prelungire perioada de valabilitate pană la data de 30.04.2026</t>
  </si>
  <si>
    <t>235.782,04
7.504,76
793.974,05
1.400.000,00
2.814.984,64
1.547.286,91
1.765.448,49
287.077,25
42.364,01</t>
  </si>
  <si>
    <t>OP 3352/29.12.2023
OP 3353/29.12.2023
OP 3363/29.12.2023
OP 892/25.04.2024
OP 1047/16.05.2024
OP 1907/23.12.2024__547.286,91
OP 1639/22.11.2024__1.000.000,00
OP 1908/23.12.2024__452.713,09 
OP 577/26.06.2025_1.312.735,40
OP 576/26.02.2025
OP 2289/12.12.2025</t>
  </si>
  <si>
    <t>20710/01.09.2023</t>
  </si>
  <si>
    <t>Servicii de dirigenție de șantier pentru obiectivul de investiții 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Dr. Ion Cantacuzino COD SMIS 152930”</t>
  </si>
  <si>
    <t>BELLCO GC SRL</t>
  </si>
  <si>
    <t>Act adițional nr. 1/31627/20.12.2023 prelungire perioada de valabilitate contract pana la data de 28.07.2024
Act adițional nr. 2/44/02.07.2024 prelungire perioada de valabilitate contract pana la data de 31.10.2024
Act adițional nr. 3/290/18.10.2024 prelungire perioada de valabilitate contract pana la data de 31.12.2024
Act adițional nr. 4/447/11.12.2024 prelungire perioada de valabilitate contract pana la data de 30.04.2025
Act adițional nr. 5/75/16.04.2025 prelungire perioada de valabilitate contract pana la data de 31.12.2025
Act adițional nr. 6/685/15.12.2025 prelungire perioada de valabilitate contract pana la data de 30.04.2026</t>
  </si>
  <si>
    <t>37.500,00
11.067,00
12.602.01</t>
  </si>
  <si>
    <t>OP 3365/29.12.2023
OP 1263/28.06.2024
op 573/26.02.2025</t>
  </si>
  <si>
    <t>11115/18.04.2022</t>
  </si>
  <si>
    <t>Servicii de consultanta in domeniul achizitiilor publice pentru proiectul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</si>
  <si>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S.C. C&amp;C GRUP S.R.L.</t>
  </si>
  <si>
    <t>14.06.2022</t>
  </si>
  <si>
    <t>Act adițional nr.2/36547/29.12.2022 -  prelungire perioada de valabilitate pană la data de 30.04.2023</t>
  </si>
  <si>
    <t>OP 614/26.05.2023</t>
  </si>
  <si>
    <t>PV receptie cantitativa si calitativa 10229/27.04.2023</t>
  </si>
  <si>
    <t>12566/11.05.2022</t>
  </si>
  <si>
    <t>Servicii de informare si publicitate pentru proiectul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</si>
  <si>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S.C. RAMIDA DIGITAL PRINT S.R.L.</t>
  </si>
  <si>
    <t>POIM + Buget propriu</t>
  </si>
  <si>
    <t>Act adițional nr.1/15363/28.06.2023 -  prelungire perioada de valabilitate pană la data de 31.12.2023
Act adițional nr.2/30231/08.12.2023 -  prelungire perioada de valabilitate pană la data de 30.04.2024
Act adițional nr.3/7647/04.04.2024 -  prelungire perioada de valabilitate pană la data de 31.12.2024
Act adițional nr.4/462/11.12.2024 -  prelungire perioada de valabilitate pană la data de 31.12.2025
Act adițional nr.5/692/15.12.2025 -  prelungire perioada de valabilitate pană la data de 30.04.2026 si majorare TVA de la 19% la 21%</t>
  </si>
  <si>
    <t>OP 942/14.09.2022</t>
  </si>
  <si>
    <t>PV receptie cantitativa si calitativa 9/15.06.2022
PV distributie 10/15.06.2022
PVPP_67_12.03.2026
PVRCC_68_12.03.2026</t>
  </si>
  <si>
    <t>12567/11.05.2022</t>
  </si>
  <si>
    <t>Servicii de audit financiar pentru proiectul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</si>
  <si>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BIROU EXPERT CONTABIL OBADA G.CALIN MIHAI</t>
  </si>
  <si>
    <t>11.05.2022</t>
  </si>
  <si>
    <t>30.06.2023</t>
  </si>
  <si>
    <t>REZILIAT</t>
  </si>
  <si>
    <t>9520/20.04.2023</t>
  </si>
  <si>
    <t>Servicii de audit  in cadrul proiectului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</si>
  <si>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S.C. FORTEXPERT CONSULT S.R.L.</t>
  </si>
  <si>
    <t>Act adițional nr. 1/30233/08.12.2023 -  prelungire perioada de valabilitate pană la data de 30.04.2024
Act adițional nr. 2/7645/04.04.2024 -  prelungire perioada de valabilitate pană la data de 31.12.2024
Act adițional nr.3/443/11.12.2024 -  prelungire perioada de valabilitate pană la data de 30.04.2025
Act adițional nr.4/73/16.04.2025 -  prelungire perioada de valabilitate pană la data de 31.12.2025
Act adițional nr.4/682/15.12.2025 -  prelungire perioada de valabilitate pană la data de 30.04.2026</t>
  </si>
  <si>
    <t>13.400,00
13.400,00
6.700,00</t>
  </si>
  <si>
    <t>OP 212/26.07.2023
OP 3331/22.12.2023
OP 589/26.02.2025</t>
  </si>
  <si>
    <t>PV receptie cantitativa si calitativa 14500/22.06.2023
PV receptie cantitativa si calitativa 1018/03.10.2023
PV receptie cantitativa si calitativa 1065/31.10.2023 
PV receptie cantitativa si calitativa 413/14.11.2024</t>
  </si>
  <si>
    <t>15879/03.07.2023</t>
  </si>
  <si>
    <t>Servicii de proiectare și avizarea lucrarii, verificare tehnică de calitate,asistență tehnică din partea proiectantului  ,execuția de lucrări, pentru realizarea obiectivului de investiții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</si>
  <si>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UTI CONSTRUCTION AND FACILITY MANAGEMENT S.A. (Lider de asociere)</t>
  </si>
  <si>
    <t>ELECTOPROIECT S.A. (Asociat 1)</t>
  </si>
  <si>
    <t>Act adițional nr. 1/31601/20.12.2023 prelungire perioada de valabilitate contract pana la data de 15.06.2024
Act adițional nr. 2/16/12.06.2024 prelungire perioada de valabilitate contract pana la data de 31.08.2024
Act adițional nr. 3/108/29.08.2024 prelungire perioada de valabilitate contract pana la data de 31.12.2024
Act adițional nr. 4/463/11.12.2024 prelungire perioada de valabilitate contract pana la data de 30.04.2025
Act adițional nr.5/100/24.04.2025, prelungire perioada de valabilitate contract pana la data de 31.12.2025
Act adițional nr. 6/671/15.12.2025 -  prelungire perioada de valabilitate pană la data de 30.04.2026</t>
  </si>
  <si>
    <t>160.624,80
473.033,64
1.385.730,56
195.118,89
916.978,28
79.555,19
73.410,17
846.148,86
229.797,45
19.936,76
250.000,00
33.278,83
698.774,74
85.200,99
404.458,77</t>
  </si>
  <si>
    <t>OP 3343/27.12.2023
OP 3370/29.12.2023
OP 1058/16.05.2024
OP 1059/16.05.2024
OP 1198/25.06.2024
OP 1199/25.06.2024
OP 1201/25.06.2024
OP 1202/25.06.2024
OP 1423/01.10.2024
OP 1424/01.10.2024
OP 1273/29.08.2024
OP 1302/30.08.2024
OP 1313/04.09.2024
OP 1228/23.08.2024
OPME 338/22.09.2025</t>
  </si>
  <si>
    <t>PV predare primire doc. Faza DTAC-DTOE nr. 21172/07.09.2023
PV receptie PTH nr. 21395/11.09.2023
PVRCC 29.11.2023
PV receptie term lucrari_20_23.02.2026 - POIM Obregia</t>
  </si>
  <si>
    <t>20705/01.09.2023</t>
  </si>
  <si>
    <t>Dirigentie de santier servicii de supraveghere a lucrarilor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de Psihiatrie Prof. Dr.  Al. Obregia” - Cod SMIS 152980</t>
  </si>
  <si>
    <t>DAIO TOTAL CONSTRUCT SRL</t>
  </si>
  <si>
    <t>Act adițional nr. 1/31621/20.12.2023 prelungire perioada de valabilitate contract pana la data de 15.06.2024
Act adițional nr. 2/17/12.06.2024 prelungire perioada de valabilitate contract pana la data de 31.08.2024
Act adițional nr.3/107/29.08.2024 prelungire perioada de valabilitate contract pana la data de 31.12.2024
Act adițional nr.4/464/11.12.2024 prelungire perioada de valabilitate contract pana la data de 30.04.2025
Act adițional nr.5/79/16.04.2025, prelungire perioada de valabilitate contract pana la data de 31.12.2025
Act adițional nr. 6/689/15.12.2025 -  prelungire perioada de valabilitate pană la data de 30.04.2026</t>
  </si>
  <si>
    <t>35.793,00
59.215,59 
2.077,74</t>
  </si>
  <si>
    <t>OP 975/26.04.2024
OP 1899/23.12.2024
OP 22894/12.12.2025</t>
  </si>
  <si>
    <t>5010/22.02.2022</t>
  </si>
  <si>
    <t>Servicii de informare si promovare pentru proiectul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Sfanta Maria”, cod SMIS 152900 ”</t>
  </si>
  <si>
    <t>S.C. CIP BROSERVICE S.R.L</t>
  </si>
  <si>
    <t>Act adițional nr.1/15469/29.06.2023 -  prelungire perioada de valabilitate pană la data de 31.12.2023
Act adițional nr.2/30219/08.12.2023 -  prelungire perioada de valabilitate pană la data de 30.04.2024
Act adițional nr.3/7639/04.04.2024 -  prelungire perioada de valabilitate pană la data de 31.12.2024
Act adițional nr.4/479/12.12.2024 -  prelungire perioada de valabilitate pană la data de 31.12.2025
Act adițional nr.5/666/15.12.2025 -  prelungire perioada de valabilitate pană la data de 30.04.2026</t>
  </si>
  <si>
    <t>OP 516/23.05.2022</t>
  </si>
  <si>
    <t>PV receptie 11/25.03.2022           
PV distributie 12/25.03.2022</t>
  </si>
  <si>
    <t>5011/22.02.2022</t>
  </si>
  <si>
    <t>Servicii de consultanță în cadrul proiectului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Sfanta Maria”, cod SMIS 152900 ”</t>
  </si>
  <si>
    <t>Act adițional nr.1/14876/06.06.2022 -  prelungire perioada de valabilitate pană la data de 31.12.2022
Act adițional nr.2/22073/11.08.2022 - Modificarea si completarea art.8, pct. 8.4, 8.5, 8.6, art. , pct.9.2
Act adițional nr.3/36548/29.12.2022 -  prelungire perioada de valabilitate pană la data de 30.04.2023</t>
  </si>
  <si>
    <t>OP 576/16.05.2023</t>
  </si>
  <si>
    <t>PV receptie cantitativa si calitativă nr. 10156/27.04.2023</t>
  </si>
  <si>
    <t>9049/01.04.2022</t>
  </si>
  <si>
    <t>Servicii de audit  a proiectului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Sfanta Maria”, cod SMIS 152900 ”</t>
  </si>
  <si>
    <t>Act adițional nr. 1/15470/29.06.2023 -  prelungire perioada de valabilitate pană la data de 31.12.2023
Act adițional nr. 2/30221/08.12.2023 -  prelungire perioada de valabilitate pană la data de 30.04.2024
Act adițional nr. 3/7628/04.04.2024 -  prelungire perioada de valabilitate pană la data de 31.12.2024
Act adițional nr. 4/480/12.12.2024 -  prelungire perioada de valabilitate pană la data de 31.12.2025
Act adițional nr.5/676/15.12.2025 -  prelungire perioada de valabilitate pană la data de 30.04.2026</t>
  </si>
  <si>
    <t>OP 1019/06.10.2022 
OP 174/20.02.2023 
OP 914/18.07.2023 
OP 2545/30.10.2023
OP 585/26.02.2025</t>
  </si>
  <si>
    <t>PV receptie cantitativa si calitativa /06.09.2022;                                  
PV receptie cantitativa si calitativa 1621/20.01.2023;
PV receptie cantitativa si calitativa 15264/27.06.2023;
PV receptie cantitativa si calitativa 1028/09.10.2023;
PV receptie cantitativa si calitativa nr. ASSMB/DMP/541/12.12.2024;</t>
  </si>
  <si>
    <t>14827/26.06.2023</t>
  </si>
  <si>
    <t>Servicii de proiectare și avizarea lucrarii, verificare tehnică de calitate,asistență tehnică din partea proiectantului  ,execuția de lucrări, pentru realizarea obiectivului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Sfanta Maria”, cod SMIS 152900 ”</t>
  </si>
  <si>
    <t>Act adițional nr. 1/31614/20.12.2023 prelungire perioada de valabilitate contract pana la data de 28.07.2024
Act adițional nr. 2/39/01.07.2024 prelungire perioada de valabilitate contract pana la data de 31.10.2024
Act adițional nr. 3/281/18.10.2024 prelungire perioada de valabilitate contract pana la data de 31.12.2024
Act adițional nr. 4/477/12.12.2024 prelungire perioada de valabilitate contract pana la data de 30.04.2025
Act adițional nr. 5/85/16.04.2025 prelungire perioada de valabilitate contract pana la data de 31.12.2025
Act adițional nr.6/673/15.12.2025 -  prelungire perioada de valabilitate pană la data de 30.04.2026</t>
  </si>
  <si>
    <t>263.420,14
601.52
7.938,46
1.800.000,00
7.504,76
568.261,02
3.715.500,72
1.175.762,02
395.332,33</t>
  </si>
  <si>
    <t>OP 3359/29.12.2023
OP 3362/29.12.2023
OP 897/25.04.2024
OP 894/25.04.2024
OP 1425/01.10.2024
OP 1049/16.05.2024
OP 1801/22.09.2025
OP 2291/12.12.2025</t>
  </si>
  <si>
    <t>21031/05.09.2023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</si>
  <si>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Sfanta Maria”, cod SMIS 152900</t>
  </si>
  <si>
    <t>Act adțional nr.1/31632/20.12.2023 prelungire perioada de valabilitate contract pana la data de 28.07.2024
Act adțional nr.2/37/01.07.2024 prelungire perioada de valabilitate contract pana la data de 31.10.2024
Act adțional nr.3/280/18.10.2024 prelungire perioada de valabilitate contract pana la data de 31.12.2024
Act adțional nr.4/478/12.12.2024 prelungire perioada de valabilitate contract pana la data de 30.04.2025
Act adițional nr. 5/82/16.04.2025 prelungire perioada de valabilitate contract pana la data de 31.12.2025
Act adițional nr.6/673/15.12.2025 -  prelungire perioada de valabilitate pană la data de 30.04.2026</t>
  </si>
  <si>
    <t>27260.32
3.346,99
7.643,35</t>
  </si>
  <si>
    <t>OP 977/26.04.2024
OP 586/26.02.2025
OP 2286/12.12.2025</t>
  </si>
  <si>
    <t>PV 32356/28.12.2023
Raport activitate aferent SL 3
PV 702/31.07.2025</t>
  </si>
  <si>
    <t>5021/22.02.2022</t>
  </si>
  <si>
    <t>Servicii de informare și publicitate în cadrul proiectului ”Lucrari modernizare/extindere pentru instalatii electrice, de ventilatie, tratare a aerului si infrastructura de fluide medicale, precum si montarea de sisteme de detectare, semnalizare, alarmare incendii si in cazul depasirii concentratiei maxime de oxigen pentru 9 spitale din Administrarea ASSMB -” – Spitalul Clinic de Boli Infecțioase și Tropicale „Dr. Victor Babeș” COD SMIS 152931</t>
  </si>
  <si>
    <t xml:space="preserve">49994,28
50.036,28 lei conform Act adițional nr.5/691/15.12.2025 </t>
  </si>
  <si>
    <t>Act adițional nr.1/15466/29.06.2023-  prelungire perioada de valabilitate pană la data de 31.12.2023
Act adițional nr.2/30235/08.12.2023-  prelungire perioada de valabilitate pană la data de 30.04.2024
Act adițional nr.3/7643/04.04.2024-  prelungire perioada de valabilitate pană la data de 31.12.2024
Act adițional nr.4/553/11.12.2024 -  prelungire perioada de valabilitate pană la data de 31.12.2025
Act adițional nr.5/691/15.12.2025 -  prelungire perioada de valabilitate pană la data de 30.04.2026 si majorare pret la 50.036,28 lei</t>
  </si>
  <si>
    <t>OP 519/23.05.2022</t>
  </si>
  <si>
    <t>PV 6/31.03.2022; PV distributie 5/31.03.2022</t>
  </si>
  <si>
    <t>5024/22.02.2022</t>
  </si>
  <si>
    <t>Servicii de consultanță în cadrul proiectului ”Lucrari modernizare/extindere pentru instalatii electrice, de ventilatie, tratare a aerului si infrastructura de fluide medicale, precum si montarea de sisteme de detectare, semnalizare, alarmare incendii si in cazul depasirii concentratiei maxime de oxigen pentru 9 spitale din Administrarea ASSMB -” – Spitalul Clinic de Boli Infecțioase și Tropicale „Dr. Victor Babeș” COD SMIS 152931</t>
  </si>
  <si>
    <t>S.C. FIRST WIDE WEB S.R.L.</t>
  </si>
  <si>
    <t>22.02.2022</t>
  </si>
  <si>
    <t>Act adițional nr.3/36550/29.12.2022 -  prelungire perioada de valabilitate pană la data de 30.04.2023</t>
  </si>
  <si>
    <t>OP 612/26.05.2023</t>
  </si>
  <si>
    <t>PV receptie cantitativa si calitativa 10175/27.04.2023</t>
  </si>
  <si>
    <t>9073/01.04.2022</t>
  </si>
  <si>
    <t>Servicii de audit  a proiectului ”Lucrari modernizare/extindere pentru instalatii electrice, de ventilatie, tratare a aerului si infrastructura de fluide medicale, precum si montarea de sisteme de detectare, semnalizare, alarmare incendii si in cazul depasirii concentratiei maxime de oxigen pentru 9 spitale din Administrarea ASSMB -” – Spitalul Clinic de Boli Infecțioase și Tropicale „Dr. Victor Babeș” COD SMIS 152931</t>
  </si>
  <si>
    <t>Act adițional nr. 1/15385/28.06.2023 -  prelungire perioada de valabilitate pană la data de 31.12.2023
Act adițional nr. 2/30237/08.12.2023-  prelungire perioada de valabilitate pană la data de 30.04.2024
Act adițional nr. 3/7641/04.04.2024-  prelungire perioada de valabilitate pană la data de 31.12.2024
Act adițional nr. 4/454/11.12.2024 -   prelungire perioada de valabilitate pană la data de 31.12.2025
Act adițional nr. 5/678/15.12.2025 -   prelungire perioada de valabilitate pană la data de 30.04.2026</t>
  </si>
  <si>
    <t>6.900,00
6.900,00
6.900,00
6.900,00
6.900,00
6.900,00</t>
  </si>
  <si>
    <t>OP 1020/06.10.2022
OP 175/20.02.2023
OP 910/17.07.2023
OP 2546/30.10.2023
OP 583/26.02.2025</t>
  </si>
  <si>
    <t xml:space="preserve">PV receptie cantitativa si calitativa 919/06.09.2022;
 PV receptie cantitativa si calitativa 1618/20.01.2023;
PV receptie cantitativa si calitativa 14157/20.06.2023;
PV receptie cantitativa si calitativa 1029/09.10.2023;
PV receptie cantitativa si calitativa 553/16.12.2024
</t>
  </si>
  <si>
    <t>16899/10.07.2023</t>
  </si>
  <si>
    <t>Servicii de Proiectare, Inginerie și Execuție Lucrări Construcții aferente obiectivului de investiții “DALI-Lucrări modernizare/extindere pentru instalații electrice, de ventilație, tratare a aerului și infrastructura de fluide medicale, precum și montarea de sisteme de detectare, semnalizare, alarmare incendii și în cazul depășirii concentrației maxime de oxigen pentru 9 spitale din Administrarea ASSMB” – Spitalul Clinic de Boli Infecțioase și Tropicale „Dr. Victor Babeș”  Cod SMIS 152931</t>
  </si>
  <si>
    <t xml:space="preserve">UTI CONSTRUCTION AND FACILITY MANAGEMENT S.A
 (Lider de asociere) </t>
  </si>
  <si>
    <t>S.C. ELECTROPROIECT S.A (Asociat 1)</t>
  </si>
  <si>
    <t>Act adițional nr.1/31603/20.12.2023 prelungire perioada de valabilitate contract pana la data de 09.07.2024
Act adițional nr.2/45/02.07.2024 prelungire perioada de valabilitate contract pana la data de 31.10.2024
Act adițional nr.3/286/18.10.2024, prelungire perioada de valabilitate contract pana la data de 31.12.2024
Act adițional nr.4/456/11.12.2024, prelungire perioada de valabilitate contract pana la data de 30.04.2025
Act adițional nr.5/70/16.04.2025, prelungire perioada de valabilitate contract pana la data de 31.12.2025
Act adițional nr.6/668/15.12.2025, prelungire perioada de valabilitate contract pana la data de 30.04.2026</t>
  </si>
  <si>
    <t>312.486,4
742.695,17
508.436,59
4.100.832,34
553.874,04
48.053,00
736.830,93
14.782,50
63.925,97
1.282,50
711.881,62
61.761,42
33.247,65
383.222,87
57.869,08
5.020,60
782.047,60
67.848,88</t>
  </si>
  <si>
    <t>OP 3344/27.12.2023
OP 3375/29.12.2023
OP 1054/16.05.2024
OP 1055/16.05.2024
OP 1196/25.06.2024
OP 1197/25.06.2024
OP 1230/23.08.2024; 
OP 1233/23.088.2024; 
OP 1238/23.08.2024; 
OP 1239/23.08.2024; 
OP 1478/15.10.2024; 
OP 1479/15.10.2024; 
OP 1901/23.12.2024; 
OP 1902/23.12.2024; 
OP 1900/23.12.2024; 
OP 1906/23.12.2024
OP 1039/13.05.2025
OP 947/29.04.2025
OP 2293/12.12.2025
OP 2292/12.12.2025
OP 2295/12.12.2025
OP 2294/12.12.2025
OP 2293/12.12.2025
OP 2292/12.12.2025</t>
  </si>
  <si>
    <t>PV predare primire doc. Faza DTAC-DTOE nr. 21172/07.09.2023
PV receptie PTH nr. 21395/11.09.2023</t>
  </si>
  <si>
    <t>20848/04.09.2023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</si>
  <si>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de Boli Infecțioase și Tropicale „Dr. Victor Babeș””</t>
  </si>
  <si>
    <t>Act adițional nr. 1/31623/20.12.2023 prelungire perioada de valabilitate contract pana la data de 09.07.2024
Act adițional nr. 2/46/02.07.2024 prelungire perioada de valabilitate contract pana la data de 31.10.2024
Act adițional nr. 3/284/18.10.2024,  prelungire perioada de valabilitate contract pana la data de 31.12.2024
Act adițional nr. 4/455/11.12.2024,  prelungire perioada de valabilitate contract pana la data de 30.04.2025
Act adițional nr.5/77/16.04.2025, prelungire perioada de valabilitate contract pana la data de 31.12.2025
Act adițional nr.6/690/15.12.2025, prelungire perioada de valabilitate contract pana la data de 30.04.2026</t>
  </si>
  <si>
    <t xml:space="preserve">30.969,48
3.483,11
4.631,31
4.473,86
2.407,49
5.280,73
</t>
  </si>
  <si>
    <t>OP 3367/29.12.2023
OP 1047/17.05.2024
OP 1262/28.06.2024
OP 1272/29.08.2024
OP 1575/23.10.2024
OP 565/26.02.2025</t>
  </si>
  <si>
    <t>PV receptie partiala pt servicii de dirigentie nr. 1/22.12.2023
PV receptie partiala pt servicii de dirigentie nr. 2/18.03.2024
PV receptie partiala pt servicii de dirigentie nr. 3/14.04.2024
PV receptie partiala pt servicii de dirigentie nr. 4/27.07.2024
PV receptie partiala pt servicii de dirigentie nr. 5/22.08.2024
PV receptie partiala pt servicii de dirigentie nr. 6/02.12.2024</t>
  </si>
  <si>
    <t>5023/22.02.2022</t>
  </si>
  <si>
    <t xml:space="preserve">Servicii de informare și promovare a proiectului"Lucrari modernizare/extindere pentru instalatii electrice, de ventilatie,tratare a aerului si infrastructura de fluide medicale, precum si montarea de sisteme de detectare, semnalizare, alarmare incendii si in cazul depasirii concentratiei maxime de oxigen pentru 9 spitale din Administrarea ASSMB”  SPITALUL CLINIC DE NEFROLOGIE DR. CAROL DAVILA </t>
  </si>
  <si>
    <t>Act adițional nr.1/15467/29.06.2023 -  prelungire perioada de valabilitate pană la data de 31.12.2023
Act adițional nr.2/30243/08.12.2023 prelungire perioada de valabilitate contract pana la data de 30.04.2024
Act adițional nr.3/7626/04.04.2024 prelungire perioada de valabilitate contract pana la data de 31.12.2024</t>
  </si>
  <si>
    <t>OP 517/23.05.2022</t>
  </si>
  <si>
    <t>PV receptie cantitativa si calitativa 3/21.03.2022; PV distributie 4/21.03.2022</t>
  </si>
  <si>
    <t>6692/09.03.2022</t>
  </si>
  <si>
    <t xml:space="preserve">Servicii consultanță în domeniul achizițiilor publice pentru proiectul "Lucrari modernizare/extindere pentru instalatii electrice, de ventilatie,tratare a aerului si infrastructura de fluide medicale, precum si montarea de sisteme de detectare, semnalizare, alarmare incendii si in cazul depasirii concentratiei maxime de oxigen pentru 9 spitale din Administrarea ASSMB”  SPITALUL CLINIC DE NEFROLOGIE DR. CAROL DAVILA </t>
  </si>
  <si>
    <t>03.09.2022</t>
  </si>
  <si>
    <t>Act adițional nr. 3/36545/29.12.2022 -  prelungire perioada de valabilitate pană la data de 30.04.2023</t>
  </si>
  <si>
    <t>OP 574/16.05.2022</t>
  </si>
  <si>
    <t>PV nr. 10107/27.04.2023</t>
  </si>
  <si>
    <t>7325/24.03.2023</t>
  </si>
  <si>
    <t xml:space="preserve">Servicii de audit financiar în cadrul proiectului "Lucrari modernizare/extindere pentru instalatii electrice, de ventilatie,tratare a aerului si infrastructura de fluide medicale, precum si montarea de sisteme de detectare, semnalizare, alarmare incendii si in cazul depasirii concentratiei maxime de oxigen pentru 9 spitale din Administrarea ASSMB” SPITALUL CLINIC DE NEFROLOGIE DR. CAROL DAVILA </t>
  </si>
  <si>
    <t>SC FORTEXPERT CONSULT SRL</t>
  </si>
  <si>
    <t>Act adițional nr. 1/30239/08.12.2023 prelungire perioada de valabilitate contract pana la data de 30.04.2024
Act adițional nr. 2/7681/04.04.2024 prelungire perioada de valabilitate contract pana la data de 31.12.2024
Act adițional nr. 3/444/11.12.2024 prelungire perioada de valabilitate contract pana la data de 30.04.2025
Act adițional nr. 4/69/16.04.2025 prelungire perioada de valabilitate contract pana la data de 31.12.2025
Act adițional nr. 5/677/15.12.2025 prelungire perioada de valabilitate contract pana la data de 30.04.2026</t>
  </si>
  <si>
    <t>OP 973/26.07.2023
OP 3329/29.12.2023
OP 587/26.02.2025</t>
  </si>
  <si>
    <t>PV receptie cantitativa si calitativa 13136/06.06.2023
PV receptie cantitativa si calitativa 1077/03.10.2023
PV receptie cantitativa si calitativa 1067/02.11.2023
PV receptie calitativa si cantitativa 412/14.11.2024</t>
  </si>
  <si>
    <t>17323/14.07.2023</t>
  </si>
  <si>
    <t>Servicii de Proiectare, Inginerie și Execuție Lucrări Construcții aferente obiectivului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de Nefrologie Dr. Carol Davila COD SMIS 152970</t>
  </si>
  <si>
    <t>Act adițional nr. 1/31597/20.12.2023 prelungire perioada de valabilitate contract pana la data de 14.06.2024
Act adițional nr. 2/18/12.06.2024 prelungire perioada de valabilitate contract pana la data de 31.10.2024
Act adițional nr. 3/7283/18.10.2024 prelungire perioada de valabilitate contract pana la data de 31.12.2024
Act adițional nr. 4/450/11.12.2024 prelungire perioada de valabilitate contract pana la data de 30.04.2025
Act adițional nr. 5/84/16.04.2025 prelungire perioada de valabilitate contract pana la data de 31.12.2025
Act adițional nr. 6/223/30.07.2025 modificare valoare contract
Act adițional nr. 7/672/15.12.2025 prelungire perioada de valabilitate contract pana la data de 30.04.2026</t>
  </si>
  <si>
    <t>219.388,80
639.765,36
123.761,44
506.587,72
471.043,39
55.714,80
642.186,37
399.932,47
753.477,51</t>
  </si>
  <si>
    <t>OP 3345/27.12.2023
OP3376/29.12.2023
OP 1194/25.06.2024
OP 1903/23.12.2024
OP1421/01.10.2024
OP1315/27.06.2025
OP1316/27.06.2025
OP2115/21.11.2025
OP2281/12.12.2025</t>
  </si>
  <si>
    <t>20949/05.09.2023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</si>
  <si>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Clinic de Nefrologie Dr. Carol Davila”</t>
  </si>
  <si>
    <t>Act adițional nr. 1/31617/20.12.2023 prelungire perioada de valabilitate contract pana la data de 14.06.2024
Act adițional nr. 2/19/12.06.2024 prelungire perioada de valabilitate contract pana la data de 31.10.2024
Act adițional nr. 3/282/18.10.2024 prelungire perioada de valabilitate contract pana la data de 31.12.2024
Act adițional nr. 4/451/11.12.2024 prelungire perioada de valabilitate contract pana la data de 30.04.2025
Act adițional nr. 5/76/16.04.2025 prelungire perioada de valabilitate contract pana la data de 31.12.2025
Act adițional nr. 6/686/15.12.2025 prelungire perioada de valabilitate contract pana la data de 30.04.2026</t>
  </si>
  <si>
    <t>28800
22848</t>
  </si>
  <si>
    <t xml:space="preserve">OP 3368/29.12.2023
OP2283/12.12.2025
</t>
  </si>
  <si>
    <t>5900/01.03.2022</t>
  </si>
  <si>
    <t>Servicii de informare și promovare a proiectului „Lucrări modernizare/extindere pentru instalații electrice, de ventilație, tratare a aerului și infrastructura de fluide medicale, precum și montarea de sisteme de detectare, semnalizare, alarmare incendii și în cazul depășirii concentrației maxime de oxigen pentru 9 spitale din Administrarea ASSMB - Spitalul de Pneumoftiziologie "Sfântul Ștefan", Spitalul Clinic de Copii Doctor Victor Gomoiu, Spitalul Clinic Colțea”</t>
  </si>
  <si>
    <t>SC MY SECRET TREASURE SRL</t>
  </si>
  <si>
    <t xml:space="preserve">Act adițional nr.1/15468/29.06.2023 -  prelungire perioada de valabilitate pană la data de 31.12.2023
Act adițional nr.2/30247/08.12.2023 prelungire perioada de valabilitate contract pana la data de 30.04.2024
Act adițional nr.3/7683/04.04.2024 prelungire perioada de valabilitate contract pana la data de 31.12.2024
Act adițional nr.4/7459/11.12.2024 prelungire perioada de valabilitate contract pana la data de 31.12.2025
</t>
  </si>
  <si>
    <t>Act aditional nr. 5/15.12.2025, pretul total este de 50.412,00 fara TVA, 60.032,28 lei cu TVA.</t>
  </si>
  <si>
    <t>OP 518/23.05.2022</t>
  </si>
  <si>
    <t>PV receptie cantitativa si calitativa 2/12.04.2022;</t>
  </si>
  <si>
    <t>6404/07.03.2022</t>
  </si>
  <si>
    <t>Servicii consultanță în domeniul achizițiilor publice pentru proiectul „Lucrări modernizare/extindere pentru instalații electrice, de ventilație, tratare a aerului și infrastructura de fluide medicale, precum și montarea de sisteme de detectare, semnalizare, alarmare incendii și în cazul depășirii concentrației maxime de oxigen pentru 9 spitale din Administrarea ASSMB - Spitalul de Pneumoftiziologie "Sfântul Ștefan", Spitalul Clinic de Copii Doctor Victor Gomoiu, Spitalul Clinic Colțea”</t>
  </si>
  <si>
    <t>Act adițional nr.1/09.06.2023 -  prelungire perioada de valabilitate pană la data de 31.12.2023
Act adițional nr. 3/36544/29.12.2022 -  prelungire perioada de valabilitate pană la data de 30.04.2023</t>
  </si>
  <si>
    <t>OP 610/26.05.2022</t>
  </si>
  <si>
    <t>PV 10204/27.04.2023</t>
  </si>
  <si>
    <t>7324/24.03.2023</t>
  </si>
  <si>
    <t>Servicii de audit financiar în cadrul proiectului „Lucrări modernizare/extindere pentru instalații electrice, de ventilație, tratare a aerului și infrastructura de fluide medicale, precum și montarea de sisteme de detectare, semnalizare, alarmare incendii și în cazul depășirii concentrației maxime de oxigen pentru 9 spitale din Administrarea ASSMB - Spitalul de Pneumoftiziologie "Sfântul Ștefan", Spitalul Clinic de Copii Doctor Victor Gomoiu, Spitalul Clinic Colțea”</t>
  </si>
  <si>
    <t>Act adițional nr. 1/30241/08.12.2023 prelungire perioada de valabilitate contract pana la data de 30.04.2024
Act adițional nr. 2/7679/04.04.2024 prelungire perioada de valabilitate contract pana la data de 31.12.2024
Act adițional nr. 3/445/11.12.2024 prelungire perioada de valabilitate contract pana la data de 30.04.2025
Act adițional nr. 4/72/16.04.2025 prelungire perioada de valabilitate contract pana la data de 31.12.2025</t>
  </si>
  <si>
    <t>Act aditional nr. 5/15.12.2025, pretul total este de 40.000 lei fara TVA, respectiv 41.365,00 lei cu TVA.</t>
  </si>
  <si>
    <t>13.400,00
13.400,00
6.700.00</t>
  </si>
  <si>
    <t>OP 974/26.07.202
OP 3330/22.12.20233
OP 588/26.02.2025</t>
  </si>
  <si>
    <t>PV receptie cantitativa si calitativa 13105/06.06.2023
PV receptie cantitativa si calitativa 1016/03.10.2023
PV receptie cantitativa si calitativa 1068/02.11.2023
PV receptie calitativa si cantitativa 428/18.11.2024</t>
  </si>
  <si>
    <t>17111/12.07.2023</t>
  </si>
  <si>
    <t>Servicii de Proiectare, Inginerie și Execuție Lucrări Construcții aferente obiectivului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de Pneumoftiziolofie Sf. Ștefan și pentru Spitalul Clinic Colțea” COD SMIS 152670</t>
  </si>
  <si>
    <t>Act adițional nr.1/31599/20.12.2023 prelungire perioada de valabilitate contract pana la data de 28.07.2024
Act adițional nr.2/38/01.07.2024 prelungire perioada de valabilitate contract pana la data de 31.10.2024x
Act adițional nr. 3/287/18.10.2024 prelungire perioada de valabilitate contract pana la data de 31.12.2024
Act adițional nr. 4/457/11.12.2024 prelungire perioada de valabilitate contract pana la data de 30.04.2025
Act adițional nr. 5/71/16.04.2025 prelungire perioada de valabilitate contract pana la data de 31.12.2025
Act adițional nr. 6/670/15.12.2025 prelungire perioada de valabilitate contract pana la data de 30.04.2026</t>
  </si>
  <si>
    <t xml:space="preserve"> 67,347.96 
 2,700.00 
 635,268.06 
 450,000.00 
 908,371.17 
 349,436.41 
 3,602.25 
 67,257.29 
 2,700.00 
 942,495.00 
 1,904,225.46 
 338,768.21 
 160,512.53 
1.053,07 
2.097,31</t>
  </si>
  <si>
    <t xml:space="preserve">
OP 3356/29.12.2023
OP 3357/29.12.2023
OP 3374/29.12.2023
OPME 114/25.04.2024, OP 893/25.04.2024
OPME139/16.05.2024, OP 1046/16.05.2024
OPME 333/23.10.2024, OP 1576/23.10.2024
OPME 477/12.112.2025, OP 2290/12.12.2025
OP 3361/29.12.2023
OP 3360/29.12.2023
OPME 114/25.04.2024, OP 893/25.04.2024
OPME 139/16.05.2024
OPME 352/29.09.2025, OP 1894/29.09.2025
OPME 376/17.10.2025, OP 1943/17.10.2025
OPME 095/20.03.2026, OP 555 si  556/20.03.2026</t>
  </si>
  <si>
    <t>PV predare primire doc. Faza DTAC-Pth nr. 25932/25.10.2023</t>
  </si>
  <si>
    <t>20706/01.09.2023</t>
  </si>
  <si>
    <t>Servicii de dirigenție de șantier pentru obiectivul de investiții ”Lucrări modernizare/extindere pentru instalații electrice, de ventilație, tratare a aerului și infrastructură de fluide medicale, precum și montarea de sisteme de detectare, semnalizare, alarmare incendii și în cazul depășirii concentrației maxime de oxigen pentru Spitalul de Pneumoftiziolofie Sf. Ștefan și pentru Spitalul Clinic Colțea” COD SMIS 152670</t>
  </si>
  <si>
    <t>Act adițional nr. 1/31619/20.12.2023 prelungire perioada de valabilitate contract pana la data de 28.07.2024
Act adițional nr. 2/36/01.07.2024 prelungire perioada de valabilitate contract pana la data de 31.10.2024
Act adițional nr. 3/285/18.10.2024 prelungire perioada de valabilitate contract pana la data de 31.12.2024
Act adițional nr. 4/458/11.12.2024 prelungire perioada de valabilitate contract pana la data de 30.04.2025
Act adițional nr. 5/81/16.04.2025 prelungire perioada de valabilitate contract pana la data de 31.12.2025
Act adițional nr. 6/687/15.12.2025 prelungire perioada de valabilitate contract pana la data de 30.04.2026</t>
  </si>
  <si>
    <t>19.754,00
4.814,74</t>
  </si>
  <si>
    <t>OPME 477/12.12.2025, OP 2285/12.12.2025
OPME 122/26.04.2024, OP 974/26.04.2024</t>
  </si>
  <si>
    <t>RAPORT DE ACTIVITATE  NR 1  
RAPORT DE ACTIVITATE  NR 2</t>
  </si>
  <si>
    <t>516/16.10.2025</t>
  </si>
  <si>
    <t>Furnizare echipamente medicale în cadrul proiectului ”Dezvoltarea infrastructurii medicale ambulatorie în cadrul Spitalului Clinic de Boli Infecțioase și Tropicale Dr. Victor Babeș”</t>
  </si>
  <si>
    <t>PV predare primire 663/02.12.2025;
 PV instalare si punere in functiune 664/02.12.2025;
PV instruire personal 665/02.12.2025;
PV receptie calitativa si cantitativa 666/02.12.2025.</t>
  </si>
  <si>
    <t>541/27.10.2025</t>
  </si>
  <si>
    <t>Niconsulting Technics S.R.L.</t>
  </si>
  <si>
    <t>PV predare primire 696/10.12.2025;
 PV instalare si punere in functiune 697/10.12.2025;
PV instruire personal 698/10.12.2025;
PV receptie calitativa si cantitativa 699/10.12.2025.</t>
  </si>
  <si>
    <t>543/27.10.2025</t>
  </si>
  <si>
    <t>ARCA Performance Solutions S.R.L.</t>
  </si>
  <si>
    <t>PV predare primire 686/04.12.2025;
PV instalare si punere in functiune 687/04.12.2025;
PV instruire personal 688/04.12.2025;
PV receptie calitativa si cantitativa 689/04.12.2025.</t>
  </si>
  <si>
    <t>518/16.10.2025</t>
  </si>
  <si>
    <t>PV predare primire 633/20.11.2025;
PV instalare si punere in functiune 634/20.11.2025;
PV instruire personal 635/20.11.2025;
PV receptie calitativa si cantitativa 636/20.11.2025.</t>
  </si>
  <si>
    <t>542/27.10.2025</t>
  </si>
  <si>
    <t>Carto Plast S.R.L.</t>
  </si>
  <si>
    <t>PV predare primire 599/12.11.2025;
PV instalare si punere in functiune 599/12.11.2025;
PV instruire personal 601/12.11.2025;
PV receptie calitativa si cantitativa 602/12.11.2025.</t>
  </si>
  <si>
    <t>517/16.10.2025</t>
  </si>
  <si>
    <t>PV predare primire 625/19.11.2025;
PV instalare si punere in functiune 626/19.11.2025;
PV instruire personal 627/19.11.2025;
PV receptie calitativa si cantitativa 628/19.11.2025.</t>
  </si>
  <si>
    <t>515/16.10.2025</t>
  </si>
  <si>
    <t>Tehno Electro Medical Company S.R.L.</t>
  </si>
  <si>
    <t>PV predare primire 643/24.11.2025;
PV instalare si punere in functiune 644/24.11.2025;
PV instruire personal 645/24.11.2025;
PV receptie calitativa si cantitativa 646/24.11.2025.</t>
  </si>
  <si>
    <t>540/27.10.2025</t>
  </si>
  <si>
    <t>PV predare primire 722/18.12.2025;
PV instalare si punere in functiune 723/18.12.2025;
PV instruire personal 724/18.12.2025;
PV receptie calitativa si cantitativa 725/18.12.2025.</t>
  </si>
  <si>
    <t>539/27.10.2025</t>
  </si>
  <si>
    <t>X-Lab Solutions S.R.L.</t>
  </si>
  <si>
    <t>PV predare primire 654/27.11.2025;
PV instalare si punere in functiune 655/27.11.2025;
PV instruire personal 656/27.11.2025;
PV receptie calitativa si cantitativa 657/27.11.2025.</t>
  </si>
  <si>
    <t>CONTRACT DE SERVICII</t>
  </si>
  <si>
    <t>630/05.12.2025</t>
  </si>
  <si>
    <t>Servicii de Dirigentie de santier în cadrul proiectului  „Realizare Corp C5’ cu regim de înaltime S tehnic+P+2E+E tehnic, cu funcțiunea de terapie intensivă neonatologie în cadrul Spitalului Clinic De Obstetrică și Ginecologie Filantropia”</t>
  </si>
  <si>
    <t>CORBY SOLUTIONS SRL</t>
  </si>
  <si>
    <t>532/23.10.2025</t>
  </si>
  <si>
    <t>Furnizare echipamente medicale în cadrul proiectului  „Realizare Corp C5’ cu regim de înaltime S tehnic+P+2E+E tehnic, cu funcțiunea de terapie intensivă neonatologie în cadrul Spitalului Clinic De Obstetrică și Ginecologie Filantropia”</t>
  </si>
  <si>
    <t>Asocierea formată din ABB Neopuls SRL (lider de asociere),FRESENIUS KABI ROMANIA SRL (asociat)</t>
  </si>
  <si>
    <t>2 asociati</t>
  </si>
  <si>
    <t>22/02.2026</t>
  </si>
  <si>
    <t>PV_647_25.11.2025
PV_648_25.11.2025
PV_649_25.11.2025
PV_650_25.11.2025</t>
  </si>
  <si>
    <t>533/23.10.2025</t>
  </si>
  <si>
    <t>MEDIST IMAGINING &amp; P.O.C. SRL</t>
  </si>
  <si>
    <t>PV_639_21.11.2025
PV_640_21.11.2025
PV_641_21.11.2025
PV_642_21.11.2025</t>
  </si>
  <si>
    <t>534/23.10.2025</t>
  </si>
  <si>
    <t>KEMBLI-MED SRL</t>
  </si>
  <si>
    <t>PV_718_17.12.2025
PV_719_17.12.2025
PV_720_17.12.2025
PV_721_17.12.2025</t>
  </si>
  <si>
    <t>535/23.10.2025</t>
  </si>
  <si>
    <t xml:space="preserve">22/02.2026
Act aditional nr.1/ 23.12.2024 privind prelungirea perioadei pana la data de 28.02.2026
</t>
  </si>
  <si>
    <t>Act Aditional nr. 2/20.02.2026 - reziliere partiala a contractului, ref nelivrare Lot 1 - Ventilator invaziv, 5 buc (pretul total al contractului ramasa este in val de 23.505,00 lei cu TVA, respectiv de 190.500,00 lei fara TVA si TVA in val de 40.005,00 lei))</t>
  </si>
  <si>
    <t>PV_12_20.02.2026
PV_13_20.02.2026
PV_14_20.02.2026
PV_15_20.02.2026</t>
  </si>
  <si>
    <t>536/23.10.2025</t>
  </si>
  <si>
    <t>1 subcontractant</t>
  </si>
  <si>
    <t>PV_705_10.12.2025
PV_706_10.12.2025
PV_707_10.12.2025
PV_708_10.12.2025</t>
  </si>
  <si>
    <t>559/04.11.2025</t>
  </si>
  <si>
    <t>309+825</t>
  </si>
  <si>
    <t>03/03.2026</t>
  </si>
  <si>
    <t>PV_328_19.11.2025
PV_329_19.11.2025
PV_330_19.11.2025
PV_331_19.11.2025</t>
  </si>
  <si>
    <t>560/04.11.2025</t>
  </si>
  <si>
    <t xml:space="preserve">PV_701_10.12.2025
PV_702_10.12.2025
PV_703_10.12.2025
PV_741_10.12.2025
</t>
  </si>
  <si>
    <t>CONTRACT DE PROIECTARE SI EXECUTIE LUCRARI</t>
  </si>
  <si>
    <t>53/09.04.2025</t>
  </si>
  <si>
    <t>Proiectare si executie lucrari  în cadrul proiectului  „Realizare Corp C5’ cu regim de înaltime S tehnic+P+2E+E tehnic, cu funcțiunea de terapie intensivă neonatologie în cadrul Spitalului Clinic De Obstetrică și Ginecologie Filantropia”</t>
  </si>
  <si>
    <t>Asocierea formata din ALA EXPERT CONSTRUCT SRL (lider de asociere), BAU STARK SRL (asociat 1), AXDESIGN GROUP SRL ( asociat 2)</t>
  </si>
  <si>
    <t>2 asociati
6 subcontractanti</t>
  </si>
  <si>
    <t>PNRR si buget propriu</t>
  </si>
  <si>
    <t>15/08.2026</t>
  </si>
  <si>
    <t>Act Aditional 2/19.09.2025- majorare TVA de la 19% la 21%</t>
  </si>
  <si>
    <t>PVPP_Avize DTAC_13.10.2025
PVPP_DTAC_19476_09.07.2025
PVRCC_DTAC_28425_14.10.2025
PVPP_31638_06.11.2025_predare PT si DE
PVPP_36686_15.12.2025_predare F1-F4
PVRCC_37168_16.12.2025</t>
  </si>
  <si>
    <t>PV 68/08.05.2024
PV 83/08.05.2024
PV 5031/15.05.2024</t>
  </si>
  <si>
    <t>PV 263/17.10.2024
PV 264/17.10.2024
PV 265/17.10.2024
PV 296/22.10.2024</t>
  </si>
  <si>
    <t>PV 215/02.10.2024
PV 216/02.10.2024
PV 217/02.10.2024
PV 297/22.10.2024</t>
  </si>
  <si>
    <t>PV 502/13.10.2025
PV 503/13.10.2025
PV 504/13.10.2025
PV 505/13.10.2025</t>
  </si>
  <si>
    <t>PV 498/10.10.2025
PV 499/10.10.2025
PV 500/10.10.2025
PV 501/10.10.2025</t>
  </si>
  <si>
    <t>PV 404/02.09.2025
PV 405/02.09.2025
PV 406/02.09.2025
PV 407/02.09.2025
PV 408/02.09.2025
PV 409/02.09.2025
PV 485/02.10.2025
PV 486/02.10.2025</t>
  </si>
  <si>
    <t>PV 445/19.09.2025
PV 446/19.09.2025
PV 447/19.09.2025
PV 483/02.10.2025</t>
  </si>
  <si>
    <t>OP 882/29.04.2026</t>
  </si>
  <si>
    <t>OP 1169/25.05.2026</t>
  </si>
  <si>
    <t>OP 1401/24.06.2026</t>
  </si>
  <si>
    <t>OP 703/01.04.2026</t>
  </si>
  <si>
    <t>OP 741/08.04.2026</t>
  </si>
  <si>
    <t>OP 896/29.04.2026</t>
  </si>
  <si>
    <t>OP 897/29.04.2026</t>
  </si>
  <si>
    <t>OP 749/20.04.2026</t>
  </si>
  <si>
    <t>OP 826/23.04.2026</t>
  </si>
  <si>
    <t>OP 834/28.04.2026</t>
  </si>
  <si>
    <t>OP 1176/25.05.2026</t>
  </si>
  <si>
    <t>OP 1096/19.05.2026</t>
  </si>
  <si>
    <t>OP 1206/26.05.2026</t>
  </si>
  <si>
    <t xml:space="preserve">AA4_142_30.04.2026 LA CTR.112_07.05.2025 Prelungire durata 01.05.2026-31.05.2026 si suplimentare valoare 133.415.57 lei5 </t>
  </si>
  <si>
    <t>OP 1408/24.06.2026</t>
  </si>
  <si>
    <t>OP 1307/16.06.2026</t>
  </si>
  <si>
    <t>OP 1311/17.06.2026</t>
  </si>
  <si>
    <t>OP 1429/25.06.2026</t>
  </si>
  <si>
    <t>AA5_368_28.05.2026 LA CTR.112_07.05.2025 Prelungire durata 01.06.2026-30.06.2026 si suplimentare valoare 129.111.84 lei</t>
  </si>
  <si>
    <t>AA6_453_30.06.2026 LA CTR.112_07.05.2025 Prelungire durata 01.07.2026-31.07.2026 si suplimentare valoare 142.462.98 lei</t>
  </si>
  <si>
    <t>OP 886/29.04.2026</t>
  </si>
  <si>
    <t>OP 903/29.04.2026</t>
  </si>
  <si>
    <t>OP 1197/26.05.2026</t>
  </si>
  <si>
    <t>AA4_43_05.03.2026 LA CTR.16_17.02.2025 S-a introdus ca documente parte din contract ANEXA privind prelucrarea datelor cu caracter personal</t>
  </si>
  <si>
    <t>OP 1370/23.06.2026</t>
  </si>
  <si>
    <t>OP 254/04.02.2026</t>
  </si>
  <si>
    <t>OP 890/29.04.2026</t>
  </si>
  <si>
    <t>OP 1189/25.05.2026</t>
  </si>
  <si>
    <t>OP 1422/25.06.2026</t>
  </si>
  <si>
    <t>OP 1200/26.05.2026</t>
  </si>
  <si>
    <t>OP 1230/29.05.2026</t>
  </si>
  <si>
    <t>OP 892/29.04.2026</t>
  </si>
  <si>
    <t>OP 1190/25.05.2026</t>
  </si>
  <si>
    <t>OP 1368/23.06.2026</t>
  </si>
  <si>
    <t>OP 884/29.04.2026</t>
  </si>
  <si>
    <t>OP 1413/24.06.2026</t>
  </si>
  <si>
    <t>OP 1231/29.05.2026</t>
  </si>
  <si>
    <t>OP 1195/25.05.2026</t>
  </si>
  <si>
    <t>OP 1411/24.06.2026</t>
  </si>
  <si>
    <t>OP 746/20.04.2026</t>
  </si>
  <si>
    <t>OP 951/15.05.2026</t>
  </si>
  <si>
    <t>OP 888/29.04.2026</t>
  </si>
  <si>
    <t>OP 1192/25.05.2026</t>
  </si>
  <si>
    <t>OP 1363/23.06.2026</t>
  </si>
  <si>
    <t>OP 895/29.04.2026</t>
  </si>
  <si>
    <t>OP 1196/25.05.2026</t>
  </si>
  <si>
    <t>OP 879/29.04.2026</t>
  </si>
  <si>
    <t>OP 1241/29.05.2026</t>
  </si>
  <si>
    <t>OP 1371/23.06.2026</t>
  </si>
  <si>
    <t>OP 887/29.04.2026</t>
  </si>
  <si>
    <t>OP 1171/25.05.2026</t>
  </si>
  <si>
    <t>74/25.03.2026</t>
  </si>
  <si>
    <t>Program informatic de gestiune pentru aplicatia Buget Manager (module: achizitii, contracte, comenzi, contabilitate, gestiune ) cu asistenta tehnica si mentenanta pe 8 luni (MAI-DECEMBRIE) x 3.600lei/luna fara TVA fara TVA=34.848,00 LEI CU TVA</t>
  </si>
  <si>
    <t>OP 1407/24.06.2026</t>
  </si>
  <si>
    <t>AA4_ 369_28.05 .2026 LA CTR.137_28.05.2025 Prelungire valabilitate ctr. 137/28.05.2025 29.05.2026-29.09.2026 si splituire suma in doua, pentru facturare</t>
  </si>
  <si>
    <t>OP 893/29.04.2026</t>
  </si>
  <si>
    <t>OP 1194/25.05.2026</t>
  </si>
  <si>
    <t>OP 1445/29.06.2026</t>
  </si>
  <si>
    <t>AA2_446_25.06.25 LA A.C 176 Diminuare cantitativa si valorica a anumitor servicii si Suplimentare cantitativ si valoric a anumitor servicii din acord-cadru Valoare: -409.61 lei</t>
  </si>
  <si>
    <t>OP 883/29.04.2026</t>
  </si>
  <si>
    <t>S7_89_23.04.26 LA A.C. 176</t>
  </si>
  <si>
    <t>27.04.2026</t>
  </si>
  <si>
    <t>25.06.2026</t>
  </si>
  <si>
    <t>AA1_158_05.05.2026_S7_89_23.04.26 LA A.C. 176 Diminuare cantitativa si valorica a S7_89_23.04.26 la A.C. 176 Valoare -5.228.93 lei</t>
  </si>
  <si>
    <t>OP 1400/24.06.2026</t>
  </si>
  <si>
    <t>S8_188_21.05.26 LA A.C. 176</t>
  </si>
  <si>
    <t>21.05.2026</t>
  </si>
  <si>
    <t>19.07.2026</t>
  </si>
  <si>
    <t>OP 1415/24.06.2026</t>
  </si>
  <si>
    <t>AA3_82_31.03.26_CTR.233_05.08.25 Prelungire termen de valabilitate pana la data de 30.04.2026</t>
  </si>
  <si>
    <t>OP 881/29.04.2026</t>
  </si>
  <si>
    <t>AA2_7093_27.03.2026_ CTR.247_11.08.2025 Prelungire termen de valabilitate 01.04.2026-31.12.2026</t>
  </si>
  <si>
    <t>valabil pana expira ctr. Lucrari  19306 Ascoc. Mart Acm</t>
  </si>
  <si>
    <t>OP 2253/10.12.2025</t>
  </si>
  <si>
    <t>OP 894/29.04.2026</t>
  </si>
  <si>
    <t>OP 1187/25.05.2026</t>
  </si>
  <si>
    <t>OP 1240/29.05.2026</t>
  </si>
  <si>
    <t>OP 1405/24.06.2026</t>
  </si>
  <si>
    <t>S3_95_27.04.2026_ AC288_27.08.2025</t>
  </si>
  <si>
    <t>Servicii de colectare, transport, procesare si eliminare finala a deseurilor rezultate din activitati medicale 27.400 colectari *23.50 lei fara tva/colectare</t>
  </si>
  <si>
    <t>OP 1420/24.06.2026</t>
  </si>
  <si>
    <t>OP 440/26.02.2026</t>
  </si>
  <si>
    <t>AA1_75_30.03.2026 LA CTR_739_30.12.2025 Prelungire durata contract 30.03.2026-08.05.2026</t>
  </si>
  <si>
    <t>OP 1342/22.06.2026</t>
  </si>
  <si>
    <t>OP 1409/24.06.2026</t>
  </si>
  <si>
    <t>99/27.04.2026</t>
  </si>
  <si>
    <t>Servicii de mentenanta pentru instalatiile/sistemele/echipamentele tehnice aferente celor trei imobile in care isi desfasoara activitatea angajatii ASSMB, Sf. Ecaterina, Dimitrie Cantemir, Ion Mihalache   8 Luni*11.600 lei fara TVA/luna</t>
  </si>
  <si>
    <t>OP 1416/24.06.2026</t>
  </si>
  <si>
    <t>97/27.04.2026</t>
  </si>
  <si>
    <t>Servicii in domeniul securitatii si sanatatii in munca si Servicii in domeniul apararii impotriva incendiilor si protectiei civile - Situatii de urgenta in conformitate cu obligatiile asumate prin prezentul contract SSM=1442 pers*3 lei/luna*8 luni=34.608 lei fara tva; SSU=1442 pers*3 lei/luna*8 luni=34.608 lei fara tva</t>
  </si>
  <si>
    <t>OHSAS&amp;PRAM PROTECT Unitate protejata</t>
  </si>
  <si>
    <t>OP 1355/23.06.2026</t>
  </si>
  <si>
    <t>100/27.04.2026</t>
  </si>
  <si>
    <t>Servicii de livrare si analiza a testelor pt.controlul biologic al sterilizarii la autoclava si plasma (Geobaccilus stearothermopophilus) - 1208*25ron pt cabinetele stomatologice din unitatile de invatamant din Bucuresti aflate in subordinea ASSMB</t>
  </si>
  <si>
    <t>OP 1412/24.06.2026</t>
  </si>
  <si>
    <t>156/04.05.2026</t>
  </si>
  <si>
    <t xml:space="preserve">Servicii de back-up pentru serverele din sediul ASSMB:        Sfanta Ecaterina        4 buc*5000 lei fara TVA; Dimitrie Cantemir  4 buc*5000 lei fara TVA; Ion Mihalache 4 buc*5000 lei fara TVA; </t>
  </si>
  <si>
    <t>04.05.2026</t>
  </si>
  <si>
    <t>31.08.2026</t>
  </si>
  <si>
    <t>OP 1361/23.06.2026</t>
  </si>
  <si>
    <t>146/30.04.2026</t>
  </si>
  <si>
    <t>OP 1353/23.06.2026</t>
  </si>
  <si>
    <t>168/12.05.2026</t>
  </si>
  <si>
    <t>Servicii de prelucrare arhivistica si legatorie a documentelor 6.000 dosare*19 lei fara tva/dosar</t>
  </si>
  <si>
    <t>12.05.2026</t>
  </si>
  <si>
    <t>157/04.05.2026</t>
  </si>
  <si>
    <t>Servicii de mentenanta IT hardware, software si retea interna pentru echipamentele din dotarea ASSMB, la sediile urmatoare: Sfanta Ecaterina, Dimitrie Cantemir, Ion Mihalache (4 luni x 17.000 lei/luna fara TVA</t>
  </si>
  <si>
    <t>INTEGRAT IT</t>
  </si>
  <si>
    <t>OP 1410/24.06.2026</t>
  </si>
  <si>
    <t>143/30.04.2026</t>
  </si>
  <si>
    <t>Servicii medicale de medicina muncii pentru personalul contractual –tesa, cu funcție de conducere ( 25*55LEI); Servicii medicale de medicina muncii pentru personalul contractual cu funcție de executie (210*35LEI); Servicii medicale de medicina muncii pentru personal sanitar superior si mediu (medici, asistenti medicali – Medicina Generala si Stomatologie) – control periodic (1030*50LEI); Servicii medicale - analize medicale obligatorii la angajare pentru personalul sanitar superior si mediu, inclusiv (60*180LEI); Servicii medicale de medicina muncii pentru personalul cu functia de sofer si personalul tesa care conduce masina institutiei (20*100LEI)</t>
  </si>
  <si>
    <t>SPITALUL CLINIC COLTEA</t>
  </si>
  <si>
    <t>OP 1404/24.06.2026</t>
  </si>
  <si>
    <t>171/13.05.2026</t>
  </si>
  <si>
    <t>01.06.2026</t>
  </si>
  <si>
    <t>151/04.05.2026</t>
  </si>
  <si>
    <t>Servicii de inchiriere si intretinere spatiu de stocare pentru e-mail-uri si domeniu assmb.ro   4 luni*5.600 lei/luna</t>
  </si>
  <si>
    <t>OP 1365/23.06.2026</t>
  </si>
  <si>
    <t>187/21.05.2026</t>
  </si>
  <si>
    <t xml:space="preserve">Servicii de supervizare lucrari si asistenta tehnica prin diriginti de santier pentru lucrari de reparatii curente la imobilele aflate in administrarea ASSMB 7 luni*19.680 lei/luna fara TVA </t>
  </si>
  <si>
    <t>366/27.05.2026</t>
  </si>
  <si>
    <t>Servicii de consultanta, supervizare lucrari si asistenta tehnica prin diriginti de santier pentru obiectivul de investitii ¨Statii de epurare Spitalul Clinic de Copii Dr. Victor Gomoiu Spitalul Clinic Malaxa¨</t>
  </si>
  <si>
    <t>27.05.2026</t>
  </si>
  <si>
    <t>26.04.2027</t>
  </si>
  <si>
    <t>'</t>
  </si>
  <si>
    <t>87/23.04.2026</t>
  </si>
  <si>
    <t xml:space="preserve">Asistenta software abonament pt aplicatia PROSal (Serviciul salarizare) - 8 luni - 3.400 lei/luna fara TVA= 4.114,00 lei cu tva/luna. </t>
  </si>
  <si>
    <t>OP 1374/23.06.2026</t>
  </si>
  <si>
    <t>420/17.06.2026</t>
  </si>
  <si>
    <t>Servicii de reparatii, intretinere, revizie si inspectie tehnica periodica ITP:  Servicii revixii tehnice 7 buc*5 h / buc*117.65 lei /h; Servicii reparatii mecano-electrice pentru autoturisme 2 buc*12 h / buc*117.65 lei/h; Servicii reparatii mecano-electrice pentru autoutilitare/SUV 6 buc*18 h / buc*117.65 lei/h; Inspectii tehnice periodice 4 buc* 1.5 h / buc*117.65 lei /h; servicii vulcanizare pachet SUV/roata 16-17inch iarna-vara( 5 autovehicule x 4 roti) 20 buc*0.42 h/buc*117.65 lei/h;servicii vulcanizare pachet autoturism/roata 12-15inch iarna-vara( 3 autovehicule x 4 roti) 12 buc*0.35 h/buc*117.65 lei/h; servicii vulcanizare pachet SUV/roata 16-17inch vara-iarna ( 3 autovehicule x 4 roti) 12 buc*0.42 h/buc*117.65 lei/h; servicii vulcanizare pachet autoturism/roata 12-15inch vara-iarna( 3 autovehicule x 4 roti) 12 buc*0.35 h/buc*117.65 lei/h</t>
  </si>
  <si>
    <t>ALI AUTO DISTRIBUTION</t>
  </si>
  <si>
    <t>17.06.2026</t>
  </si>
  <si>
    <t>383/09.06.2026</t>
  </si>
  <si>
    <t>Servicii de gazduire si suport tehnic sistem MEDSCHOOL</t>
  </si>
  <si>
    <t>ESS</t>
  </si>
  <si>
    <t>09.06.2026</t>
  </si>
  <si>
    <t>OP 346/19.02.2026</t>
  </si>
  <si>
    <t>OP 347/19.02.2026</t>
  </si>
  <si>
    <t>OP 1183/25.05.2026</t>
  </si>
  <si>
    <t>OP 1340/22.06.2026</t>
  </si>
  <si>
    <t>AA10_182 la CTR. 26988_13.10.2022 Se modifica durata de executie prin prelungirea perioadei  de executie pentru finalizarea lucrarilor in conditii optime si efectuarea receptiei, respectiv pana la data de 31.08.2026</t>
  </si>
  <si>
    <t>OP 860/28.04.2026</t>
  </si>
  <si>
    <t>OP 919/30.04.2026</t>
  </si>
  <si>
    <t>OP 918/30.04.2026</t>
  </si>
  <si>
    <t>OP 921/30.04.2026</t>
  </si>
  <si>
    <t>OP 920/30.04.2026</t>
  </si>
  <si>
    <t>AA9_83_09.04.2026_CTR.31712_22.11.2022 Se modifica Art. 7.1 din Contractul de lucrari, prin includerea, in documentele aferente contractului si a listelor ce se constituie Anexa la prezentul act aditional, mai exact: Anexe: 1. Formular F3: 2. Formulare F4 (AA9); Se suplimenteaza pretul contractului cu suma de 214.050.37 lei fara tva, noul pret fiind de 10.517.375.52 lei fara tva, respectiv 12.679.897.05 lei cu tva inclus; Perioada contractuala se prelungeste pana la data de 31.12.2026</t>
  </si>
  <si>
    <t>OP 1268/29.05.2026</t>
  </si>
  <si>
    <t>OP 1269/29.05.2026</t>
  </si>
  <si>
    <t>OP 798/20.04.2026</t>
  </si>
  <si>
    <t>OP 1070/18.05.2026</t>
  </si>
  <si>
    <t>OP 1226/28.05.2026</t>
  </si>
  <si>
    <t>OP 1427/24.06.2026</t>
  </si>
  <si>
    <t>AA7_131_29.04.26_CTR.4014 Suplimentare pret contract cu suma de 328.527.30 lei fara tva, respectiv 397.518.03 lei tva inclus si suplimentare contractului cu Tva inclus cu suma de 49.698.87 lei</t>
  </si>
  <si>
    <t>OP 345/19.02.2026</t>
  </si>
  <si>
    <t>OP 351/19.02.2026</t>
  </si>
  <si>
    <t>OP 352/19.02.2026</t>
  </si>
  <si>
    <t>OP 782/20.04.2026</t>
  </si>
  <si>
    <t>OP 783/20.04.2026</t>
  </si>
  <si>
    <t>OP 784/20.04.2026</t>
  </si>
  <si>
    <t>OP 785/20.04.2026</t>
  </si>
  <si>
    <t>OP 786/20.04.2026</t>
  </si>
  <si>
    <t>OP 787/20.04.2026</t>
  </si>
  <si>
    <t>OP 788/20.04.2026</t>
  </si>
  <si>
    <t>OP 789/20.04.2026</t>
  </si>
  <si>
    <t>OP 792/20.04.2026</t>
  </si>
  <si>
    <t>OP 793/20.04.2026</t>
  </si>
  <si>
    <t>OP 790/20.04.2026</t>
  </si>
  <si>
    <t>OP 791/20.04.2026</t>
  </si>
  <si>
    <t>OP 794/20.04.2026</t>
  </si>
  <si>
    <t>OP 795/20.04.2026</t>
  </si>
  <si>
    <t>OP 800/20.04.2026</t>
  </si>
  <si>
    <t>OP 799/20.04.2026</t>
  </si>
  <si>
    <t>OP 797/20.04.2026</t>
  </si>
  <si>
    <t>OP 796/20.04.2026</t>
  </si>
  <si>
    <t>OP 1071/18.05.2026</t>
  </si>
  <si>
    <t>OP 1072/18.05.2026</t>
  </si>
  <si>
    <t xml:space="preserve">S9_167_12.05.26 la AC.8294/04.04.2023 </t>
  </si>
  <si>
    <t>167/12.05.2026</t>
  </si>
  <si>
    <t>Execuție lucrări de reparații la Spitalul Clinic “Dr. Ion Cantacuzino”; Execuție lucrări de reparații la Spitalul Clinic de Boli Cronice “Sf. Luca”; Execuție lucrări de reparații la Spitalul Clinic de Psihiatrie “Prof. Dr. Alexandru Obregia”; Execuție lucrări de reparații la Spitalul de Pneumofiziologie Sf. Stefan ; Execuție lucrări de reparații la Spitalul Clinic de Boli Infectioase si Tropicale "dr. Victor Babes"</t>
  </si>
  <si>
    <t>ASOCIEREA ALPHA MAX BUILD -  AVISION STRATEGY CONSULTING 0799.844.744, office@alphamaxbuild.ro</t>
  </si>
  <si>
    <t xml:space="preserve">S10_378_04.06.26 la AC.8294/04.04.2023 </t>
  </si>
  <si>
    <t>378/04.06.2026</t>
  </si>
  <si>
    <t xml:space="preserve">Execuție lucrări de reparații la Spitalul Clinic Colentina; Execuție lucrări de reparații la Spitalul Clinic “Nicolae Malaxa”; Execuție lucrări de reparații la Spitalulde Psihiatrie Titan "Dr. Constantin Gorgos";  Execuție lucrări de reparații la imobilele în care își desfășoară activitatea ASSMB; </t>
  </si>
  <si>
    <t>04.06.2026</t>
  </si>
  <si>
    <t>OP 857/28.04.2026</t>
  </si>
  <si>
    <t>OP 917/30.04.2026</t>
  </si>
  <si>
    <t>AA2_27_20.02.2026 LA CTR.99_23.08.2024 Prelungire valabilitate ctr.99_23.08.2024 cu 12 luni pana la data de 20.02.2027</t>
  </si>
  <si>
    <t>ACORD CONTRACTUAL CONTRACT DE PROIECTARE SI EXECUTIE LUCRARI</t>
  </si>
  <si>
    <t>OP 349/19.02.2026</t>
  </si>
  <si>
    <t>OP 381/19.02.2026</t>
  </si>
  <si>
    <t>OP 1224/28.05.2026</t>
  </si>
  <si>
    <t>OP 1223/28.05.2026</t>
  </si>
  <si>
    <t>OP 1222/28.05.2026</t>
  </si>
  <si>
    <t>OP 348/19.02.2026</t>
  </si>
  <si>
    <t>OP 1339/22.06.2026</t>
  </si>
  <si>
    <t>AA1_147_04.05.26 la CTR. 504_15.10.25 Prelungire durata Contract 504_15.10.25 pana la 31.12.2026 cu posibilitate de prelungire in functie de situatia economica a Beneficiarului, de intarzieri in obtinerea avizelor si aurizatiilor. Termenul de executie a lucrarilor este de 5 luni de la data emiterii ordinului de incepere a lucrarilor dupa obtinerea autorizatiei de constructie.</t>
  </si>
  <si>
    <t>OP 858/28.04.2026</t>
  </si>
  <si>
    <t>OP 1341/22.06.2026</t>
  </si>
  <si>
    <t>OP 1056/18.05.2026</t>
  </si>
  <si>
    <t>S2_428_18.06.2026_AC_263_20.08.2025</t>
  </si>
  <si>
    <t>Apa oxigenata3% flacon 200ml, 1911*2.97 lei fara tva/flacon REST 0; Canule pentru aspirarea salivei (unică folosinţă) punga*100 buc.487 pungi*11 lei fara tva/punga REST 0; Solutie astringenta / hemostatica Flacon 10ml ,89 Flacoane*28.90 lei fara tva/flacon REST 0; Conuri din gutaperca  165 cutii*10 lei fara tva/cutie REST 0, CONURI DIN HARTIE, 330 CUTIE*11, PRET CUTIE FARA TVA REST 0,  Bureti cu efect hemostatic 1750 blistere*7.90 lei fara tva/blister REST 0; Lubrifiant pentru turbina si piese de mana flacon*500ml 165 flacoane*44.79 lei fara tva/flacon REST 0, PENE INTERDENTARE ASORTATE CUTIE 200 BUC,165 CUTIE*19 LEI FARA TVA/CUTIE REST 165 / 31.08.2026 , SET DISCURI ABRAZIVE  ASORTATE CU MANDRIN, CUTIE *40 BUC, 165*35,00 PRET/BUC FARA TVA REST 0</t>
  </si>
  <si>
    <t>18.06.2026</t>
  </si>
  <si>
    <t>S2_406_17.06.2026_AC_265_20.08.2025</t>
  </si>
  <si>
    <t>Povidonum iodinatum solutie cutanata 10 % , 804*17,00 lei(120ml)fara TVA/flacon</t>
  </si>
  <si>
    <t>S2_170__13.05.26_AC_266_20.08.25</t>
  </si>
  <si>
    <t>LOT.NR.20, KIT SIGILARE, 412 BUC*84 LEI FARA TVA/BUC</t>
  </si>
  <si>
    <t>13.05.2026</t>
  </si>
  <si>
    <t>13.06.2026</t>
  </si>
  <si>
    <t>S3_410_17.06.26_AC_266_20.08.25</t>
  </si>
  <si>
    <t>Ace atraumatice de unica folosinta pentru seringa Uniject 0.3mm*25mm 65 cutie*100 buc * 32 lei fara tva/cutie; Ace atraumatice de unica folosinta pentru seringa Uniject 0.4mm36/37/38mm 41 cutie*100 buc * 32 lei fara tva/cutie.; Ace de tratament endodontic Reamers 210cutie*6 buc * 19 lei fara tva/cutie; Ace de tratament endodontic Hedstrom 249 cutie*6 buc * 16 lei fara tva/cutie; Ace de tratament endodontic Lentullo 21mm 164cutie*4 buc * 22 lei fara tva/cutie; Ace de tratament endodontic Lentullo 25mm 164 cutie*4 buc * 22 lei fara tva/cutie; Ace de tratament endodontic Miller 45mm 97 cutie*12 buc * 20 lei fara tva/cutie; Ace de tratament endodontic Tirre-nerves  272 cutie*6 buc * 13 lei fara tva/cutie ; Ace de tratament endodontic Kerr 210cutie*6 buc * 16 lei fara tva/cutie; Ace irigare endocanaliculara 165 cutie*100 buc * 95 lei fara tva/cutie; Aplicatoare liant pentru compozit 298 punga*100 buc * 17 lei fara tva/punga; Benzi abrasive 98 cutie*10 buc * 27 lei fara tva/cutie; Freze diamantate sau din otel (extradure) pentru piesă unghi sferice, nr.18, 940 buc * 9.90 lei fara tva/buc; Freze diamantate sau din otel (extradure) pentru piesă unghi sferice, nr.20, 830 buc * 9.90 lei fara tva/buc; Freze diamantare sau din otel (extradure) pentru piesă unghi con invers, nr. 18 , 780 buc * 9.90 lei fara tva/buc; Freze diamantate pentru turbina, forma sferica, nr. 14, culoarea albastră 830 buc * 6 lei fara tva/buc; Freze diamantate pentru turbina, forma sferica, nr. 16, culoarea albastră 830 buc * 6 lei fara tva/buc; Freze diamantate pentru turbina, forma cilindrica cu vârf plat, nr. 14, culoarea albastră 940buc * 6 lei fara tva/bu; Freze diamantate pentru turbina, forma con invers, nr. 14, culoarea verde 830 buc * 6 lei fara tva/buc; Freze diamantate pentru turbina, forma con invers, nr. 16, culoarea verde 830 buc * 6 lei fara tva/buc; Freze din oţel (extradure) pentru turbină, sferice, nr. 16 , 940 buc * 9.90 lei fara tva/buc; Freze din oţel (extradure) pentru turbină, con invers, nr. 16, 830 buc * 9.90 lei fara tva/buc;  Freze pentru lustruit diamantate, forma pară, culoare verde 830 buc * 6 lei fara tva/buc; Freze pentru lustruit diamantate, forma olivă, culoare albastru 940 buc * 6 lei fara tva/buc; Freze pentru lustruit diamantate, forma oliva, culoare verde 940 buc * 6 lei fara tva/buc; Liant pentru materiale compozite 168 flacon*3ml * 180 lei fara tva/flacon; Matrice din celuloid 165 cutie*100 buc * 36 lei fara tva/cutie; Matrice metalica 18 rola - 5m * 28 lei fara tva/rola; Rola hartie imprimanta autoclav 134 buc * 14.50 lei fara tva/buc; Rulouri de vata 128 punga*1000 buc * 30 lei fara tva/punga; Trusa de consultatie de unica folosinta formata din oglinda, sonda, pensa 901 buc * 2.50 lei fara tva/buc</t>
  </si>
  <si>
    <t>AA1_457_02.07.26_S3_17.06.26_AC_266_20.08.25  Diminuare cantitativa si valorica: Ace de tratament endodontic Tirre-nerves  272 cutie*6 buc * 13 lei fara tva/cutie; Freze diamantate sau din otel (extradure) pentru piesă unghi sferice, nr.18, 940 buc * 9.90 lei fara tva/buc; Freze diamantate sau din otel (extradure) pentru piesă unghi sferice, nr.20, 830 buc * 9.90 lei fara tva/buc; Freze diamantare sau din otel (extradure) pentru piesă unghi con invers, nr. 18 , 620 buc * 9.90 lei fara tva/buc; Freze diamantate pentru turbina, forma sferica, nr. 14, culoarea albastră 830 buc * 6 lei fara tva/buc; Freze diamantate pentru turbina, forma sferica, nr. 16, culoarea albastră 830 buc * 6 lei fara tva/buc; Freze diamantate pentru turbina, forma cilindrica cu vârf plat, nr. 14, culoarea albastră 940 buc * 6 lei fara tva/bu; Freze diamantate pentru turbina, forma con invers, nr. 14, culoarea verde 765 buc * 6 lei fara tva/buc; Freze diamantate pentru turbina, forma con invers, nr. 16, culoarea verde 695 buc * 6 lei fara tva/buc; Freze din oţel (extradure) pentru turbină, sferice, nr. 16 , 940 buc * 9.90 lei fara tva/buc; Freze din oţel (extradure) pentru turbină, con invers, nr. 16, 685 buc * 9.90 lei fara tva/buc;  Freze pentru lustruit diamantate, forma pară, culoare verde 830 buc * 6 lei fara tva/buc; Freze pentru lustruit diamantate, forma olivă, culoare albastru 800 buc * 6 lei fara tva/buc; Freze pentru lustruit diamantate, forma oliva, culoare verde 835 buc * 6 lei fara tva/buc; Liant pentru materiale compozite 166 flacon*3ml * 180 lei fara tva/flacon</t>
  </si>
  <si>
    <t>S2_398_16.06.2026_AC_269_20.08.2025</t>
  </si>
  <si>
    <t>Alcool sanitar flacon 500 ml 976 fl*2.97 lei fara tva/flacon; Cearsaf de unica folosinta 1055 role*18.50 lei fara tva/rola</t>
  </si>
  <si>
    <t>16.06.2026</t>
  </si>
  <si>
    <t>S2_403_17.06.2026_AC_271_20.08.25</t>
  </si>
  <si>
    <t>Leucoplast-5 cm, rola *5  cm*5m*12 lei/buc fara TVA*1069 role , plasturi universali cu pansament, rezistenti la apa, cutie*40 buc*7,10 lei/ cutie fara TVA*2763  cutii, TOTAL LOT NR.22</t>
  </si>
  <si>
    <t>S2_408_17.06.2026 LA AC 272_20.08.2025</t>
  </si>
  <si>
    <t>Pahare de unica folosinta, set*100 buc, 2392*5.60 lei fara tva/set</t>
  </si>
  <si>
    <t>S2_433_18.06.26_AC_274_20.08.25</t>
  </si>
  <si>
    <t>Comprese de netesut 5/5 pachet*100 buc 830 pachete*1.09 lei fara tva/pachet; Comprese sterile, 10x10cm pachet*5 buc 10.076 pachete*0.53 lei fara tva/pachet ; Bandaj elastic (10x4,5m) 1.179 buc*2.86 lei fara tva/buc (LIVRARE PANA LA 31.08.2026); Fesi 10/10 4.618 buc*0.80 lei fara tva/bu; Pansamente adezive sterile, individuale, 10x15cm 13.805 buc*0.31 lei fara tva/buc</t>
  </si>
  <si>
    <t>13.11.2026</t>
  </si>
  <si>
    <t>OP 350/19.02.2026</t>
  </si>
  <si>
    <t>OP 861/28.04.2026</t>
  </si>
  <si>
    <t>OP 1063/18.05.2026</t>
  </si>
  <si>
    <t>OP 802/20.04.2026</t>
  </si>
  <si>
    <t>OP 866/28.04.2026</t>
  </si>
  <si>
    <t>OP 1058/18.05.2026</t>
  </si>
  <si>
    <t>OP 1059/18.05.2026</t>
  </si>
  <si>
    <t>OP 1051/18.05.2026</t>
  </si>
  <si>
    <t>OP 1046/18.05.2026</t>
  </si>
  <si>
    <t>OP 1057/18.05.2026</t>
  </si>
  <si>
    <t>S2_423_17.06.2026_AC_352_01.09.2025</t>
  </si>
  <si>
    <t>Oxeladinum sirop 0,2%, flacon 306 flacoane*25.58 lei fara tva/flacon , Trimebutină  100 mg 10930 cpr*0.24 lei fara tva/cpr REST 10 cpr; Acid acetilsalicilic 670 cpr*0.10 lei fara tva/cpr REST 10 cpr</t>
  </si>
  <si>
    <t>S1_418_17.06.2026_AC_356_01.09.2025</t>
  </si>
  <si>
    <t>Paracetamolum sirop 120 mg/5 ml, flacon 1001 flacoane*6.50 lei fara tva/flacon</t>
  </si>
  <si>
    <t>OP 1443/26.06.2026</t>
  </si>
  <si>
    <t>S3_413_17.06.2026-AC_357_01.09.2025</t>
  </si>
  <si>
    <t xml:space="preserve"> LOT 23 GLUCOSUM 33% sol inj. 1063 fiole*7.95 lei fara TVA/fiola REST 3</t>
  </si>
  <si>
    <t>OP 1044/18.05.2026</t>
  </si>
  <si>
    <t xml:space="preserve">OP 924/30.04.2026   </t>
  </si>
  <si>
    <t>OP 1066/18.05.2026</t>
  </si>
  <si>
    <t>OP 865/28.04.2026</t>
  </si>
  <si>
    <t>OP 1068/18.05.2026</t>
  </si>
  <si>
    <t>OP 801/20.04.2026</t>
  </si>
  <si>
    <t>1- Lot 5        1- LOT 24</t>
  </si>
  <si>
    <t>OP 561/20.03.2026</t>
  </si>
  <si>
    <t>OP 706/03.04.2026</t>
  </si>
  <si>
    <t>OP 417/26.02.2026</t>
  </si>
  <si>
    <t>OP 560/20.03.2026</t>
  </si>
  <si>
    <t>OP 658/30.03.2026</t>
  </si>
  <si>
    <t>OP 1050/18.05.2026</t>
  </si>
  <si>
    <t>3 - Lot 9         2- Lot 10         2- Lot 11</t>
  </si>
  <si>
    <t>OP 1041/18.05.2026</t>
  </si>
  <si>
    <t>OP 863/28.04.2026</t>
  </si>
  <si>
    <t>OP 1047/18.05.2026</t>
  </si>
  <si>
    <t>OP 922/30.04.2026</t>
  </si>
  <si>
    <t>OP 1069/18.05.2026</t>
  </si>
  <si>
    <t>OP 1048/18.05.2026</t>
  </si>
  <si>
    <t>OP 1225/28.05.2026</t>
  </si>
  <si>
    <t xml:space="preserve">1-Lot 5         1-Lot 7 </t>
  </si>
  <si>
    <t>S2_439_22.06.2026_AC_465_02.10.2025</t>
  </si>
  <si>
    <t>Șervetele /Lavete umede dezinfectante pentru suprafețe semicritice. Cutie 80-100 buc -877 cutii * 9.60 lei fara tva/cutie; Soluţie concentrată dezinfecţie aspirator saliva. Recipient cu capacitate de 1 litru 230 BUC*34.00 LEI FARA TVA</t>
  </si>
  <si>
    <t>22.06.2026</t>
  </si>
  <si>
    <t>21.07.2026</t>
  </si>
  <si>
    <t>OP 1043/18.05.2026</t>
  </si>
  <si>
    <t>OP 1040/18.05.2026</t>
  </si>
  <si>
    <t>OP 1045/18.05.2026</t>
  </si>
  <si>
    <t>OP 1061/18.05.2026</t>
  </si>
  <si>
    <t>OP 1060/18.05.2026</t>
  </si>
  <si>
    <t>1 - Lot 1        2 - Lot 2        1 - Lot 3</t>
  </si>
  <si>
    <t>OP 1042/18.05.2026</t>
  </si>
  <si>
    <t>OP 1035/18.05.2026</t>
  </si>
  <si>
    <t>2 - Lot 1        3 - Lot 5</t>
  </si>
  <si>
    <t>OP 1049/18.05.2026</t>
  </si>
  <si>
    <t>OP 1038/18.05.2026</t>
  </si>
  <si>
    <t>OP 864/28.04.2026</t>
  </si>
  <si>
    <t>OP 106718.05.2026</t>
  </si>
  <si>
    <t>OP 1036/18.05.2026</t>
  </si>
  <si>
    <t>OP 1054/18.05.2026</t>
  </si>
  <si>
    <t>OP 1037/18.05.2026</t>
  </si>
  <si>
    <t>OP 1052/18.05.2026</t>
  </si>
  <si>
    <t>OP 1039/18.05.2026</t>
  </si>
  <si>
    <t>OP 1053/18.05.2026</t>
  </si>
  <si>
    <t>OP 862/28.04.2026</t>
  </si>
  <si>
    <t>OP 1065/18.05.2026</t>
  </si>
  <si>
    <t>OP 1064/18.05.2026</t>
  </si>
  <si>
    <t>OP 923/30.04.2026</t>
  </si>
  <si>
    <t>1 - Lot 2       1 - Lot 4       1 - Lot 5       1 - Lot 10       1 - Lot 14</t>
  </si>
  <si>
    <t>OP 1238/29.05.2026</t>
  </si>
  <si>
    <t>S2_412_17.06.26_AC_618_02.12.25</t>
  </si>
  <si>
    <t>lot.2 Carbune activat 250 mg, comprimate 3370*0.65 lei fara tva/cpr, lot 4 Epipen 150 micrograme, 670*158.59 lei fara tva/ stilou REST 659, lot 5 Epipen 300 micrograme 26*171.83  lei fara tva/stilou, lot 10 Metamizol sodic, fiole, algocalmin, 65*1.04 lei fara tva/ fiole, lot 14 Nitroglicerina comprimate, 1440*1.15 lei fara tva /cpr</t>
  </si>
  <si>
    <t>1 - Lot 1       2 - Lot 8       2 - Lot 9</t>
  </si>
  <si>
    <t>S1_427_18.06.26 LA AC.619_02.12.25</t>
  </si>
  <si>
    <t>Calciu  alevia + vitamina D3 456FL*30CPR*24.09 LEI REST 6,  Ibuprofen sirop 1200FL*11.40lei fara tva/flacon,  lot 9 Magneziu 50 mg + B6  50 cpr/ cutie 417 cutii*16.58 lei fara tva/cutie</t>
  </si>
  <si>
    <t>2 - Lot 15      1 - Lot 17       1 - Lot 18      2 - Lot 19      2 - Lot 20      2 - Lot 21       2 - Lot 22      2 - Lot 23      2 - Lot 24      2 - Lot 26       2 - Lot 27       1 - Lot 29       1 - Lot 31       1 - Lot 32       1 - Lot 33       1 - Lot 34       2 - Lot 35       1 - Lot 36</t>
  </si>
  <si>
    <t>S1_409_17.06.2026_AC_620_02.12.2025</t>
  </si>
  <si>
    <t>lot 15 Material de obturatie provizorie,citodur rosu 168flacon * 30g*28 lei fara tva/flacon, lot 17 Materiale pt obturatii definitive radiculare, eugetin kit 14 gr +10 ml,  352 trusa*200 lei fara tva/trusa, lot 18 Antibiotic pt. alveolite post extracii orale, 79 flacon*240 lei fara tva/flacon, lot 19 Ciment fosfat de zinc 111 cutie*61 lei fara tva/cutie, lot 20 Ciment tip ionomer de sticla, autopolimeri zabil, 165 trusa*170 lei fara tva/trusa, lot 21 Ciment tip ionomer de sticla, fotopolimeri zabil 286 cutie *1 sringa* 2 ml*72 lei fara tva /cutie, lot 22 Gel demineralizant 10 ml 167 seringa* 10 ml*38 lei fara tva/ seringa,  lot 23 Pasta lustruit obturatii 165 seringa*45 lei fara tva/seringa, lot 24 Pasta pe baza de hidroxid de calciu pt tratament endodontic 303seringa*70 lei fara tva/ seringa, lot 26 Oxid de zinc 165 flacon*23 lei pret fara tva/flacon, lot 27 Solutie spalaturi endocanalic ulare 143 flacon*22 lei fara tva/flacon, lot 29 Solutii pt antiseptizarea canalelor radiculare  165 flacon*250 lei fara tva/flacon, lot31 Anestezic  in carpule pt seringa uniject-ubistesin  93 cutie *50 carpule/cutie*185 lei fara tva/ cutie, lot 32 Solutie dentara pe baza de lidocaina, levomentol, fenol 165, flacon*40 lei fara tva/ flacon, lot 33 Eugenol 165 flacon*36lei fara tva/ flacon, lot 34 Iodoform 156  flacon*123 lei fara tva/ flacon, lot 35 Material compozit flow 347 seringa*38 lei fara tva/ seringa, lot 36 Spray testare vitalitate  50 flacoane*28.50 lei fara tva/flacon</t>
  </si>
  <si>
    <t>AA1_458_02.07.2026_S1_409_17.06.26_AC_620_02.12.25 Diminuare cantitativa si valorica: Pasta lustruit obturatii, seringa 65*45 lei fara tva/seringa, Oxid de zinc flacon 35*23 lei fara tva/falcon, Solutii pentru antiseptizarea canalelor radiculare flacon 140*250 lei fara tva/flacon Valoare: -46.863.30 lei</t>
  </si>
  <si>
    <t>1 - Lot 1       1 - Lot 2        2- Lot 3          1- Lot 5        2- Lot 12</t>
  </si>
  <si>
    <t>S1_411_17.06.2026_AC_730_30.12.2025</t>
  </si>
  <si>
    <t xml:space="preserve">Lot 1 - Ace chirurgicale cu fir 229 buc *4.20 lei fara tva/buc; Lot 2 - Placute de sticla cu o fata mata 7/11 cm 158 buc * 5 lei fara tva/buc; Lot 3 - Oglinzi dentare 2304 buc * 3.50 lei fara tva/buc; Lot 5 - Pudra aparat profilaxie 149 buc * flacon 300 gr * 150 lei fara tva/buc; Lot 12 - Pungi cu gel rece 976 buc * 7 lei fara tva/buc; </t>
  </si>
  <si>
    <t>1 - Lot 4      1 - Lot 6</t>
  </si>
  <si>
    <t>OP 904/29.04.2026</t>
  </si>
  <si>
    <t xml:space="preserve">1 - Lot 1      1 - Lot 2      1 - Lot 4       1 - Lot 7       1 - Lot 14       1 - Lot 15       Loturi anulate: 3, 5, 6, 8, 9, 10, 11, 12, 13 </t>
  </si>
  <si>
    <t>S1_169_13.05.26_AC_45_09.03.26</t>
  </si>
  <si>
    <t>LOT 14 Material pentru obturatia coronara definitiva 168 truse*920 lei fara tva/trusa, LOT 15, Material pentru obturatia de canal definitiva 167 truse*580 lei fara tva/trusa</t>
  </si>
  <si>
    <t xml:space="preserve">1 - Lot 1      1 - Lot 2      1 - Lot 4       1 - Lot 7      1 - Lot 14      1 - Lot 15       Loturi anulate: 3, 5, 6, 8, 9, 10, 11, 12, 13 </t>
  </si>
  <si>
    <t>S1_421_17.06.2026 la AC.46_09.03.2026</t>
  </si>
  <si>
    <t>Clorhidrat de oxitetraciclina si hidrocortizon, suspensie, spray cutanat 491 flacoane*35.28 lei fara tva/flacon, Combinatii (carbonat de calciu, carbonat de magnesziu si trisilicat e magneziu), hidroxid de aluminium comprimate masticabile flacon*20 cpr 851 flacoane*16 lei fara tva/flacon REST 508, Zinc bacitracina si sulfat de neomicina pulbere, pulbere cutanata 1g pulbere - zinc bacitracina, 250 ui si suflat de neomicina 5.000 ui, cutie a 10g - 411*34.98 lei fara tva/cutie,  Lot 7 - Salbutamolum sirop 2mg/5 ml sirop 107flacoane*12.42 lei fara tva/flacon</t>
  </si>
  <si>
    <t>OP 1234/29.05.2026</t>
  </si>
  <si>
    <t xml:space="preserve">CONTRACT </t>
  </si>
  <si>
    <t>174/13.05.2026</t>
  </si>
  <si>
    <t>Sapun lichid igenizant S13 neparfumat cu pompita, imbogatit cu glicerina de origine vegetala pentru protectia impotriva uscarii excesive a pielii mainilor.</t>
  </si>
  <si>
    <t>UNITATE PROTEJATA AUTORIZATA CHEMBENDER SRL</t>
  </si>
  <si>
    <t>30.06.2026</t>
  </si>
  <si>
    <t>OP 1354/23.06.2026</t>
  </si>
  <si>
    <t>173/13.05.2026</t>
  </si>
  <si>
    <t>Furnizarea, instalarea si punerea in functiune a echipamentelor medicale - Sisteme de oxigenare Airvo 3 - 20 buc * 45.000 lei fara tva/buc</t>
  </si>
  <si>
    <t>12.09.2026</t>
  </si>
  <si>
    <t>180/19.05.2026</t>
  </si>
  <si>
    <t>Furnizarea, instalarea si punerea in functiune a echipamentelor necesare dotarii sectiei de Chirurgie Cardiovasculara din cadrul Spitalului Clinic de copii Dr. Victor Gomoiu: Lot 28 - Ecocardiograf ultraperformant - 1 buc * 1.022.500 lei fara tva/buc; Lot 29 - Ecocardiograf - 2 buc * 318.098.50 lei fara tva/buc REST 0 buc; Lot 32 - Ecocardiograf ultraperformant portabil - 2 buc * 306.444 lei fara tva/buc</t>
  </si>
  <si>
    <t>19.05.2026</t>
  </si>
  <si>
    <t>18.09.2026</t>
  </si>
  <si>
    <t>272/22.05.2026</t>
  </si>
  <si>
    <t xml:space="preserve">Lot 3 - Dezinfectant concentrat de nivel inalt pentru instrumentarul medico-sanitar recipient cu capacitate de 1 litru - 1.994 flacoane 1000 ml/ Cutie 1 kg * 71 lei fara tva/flacon; Lot 4 - Dezinfectant concentrat de nivel mediu - spray - pentru instrumentarul si dispozitive medicale, suprafete (ex: unit, masa de tratament, faianta, mobilier, paturi, pavimente etc) cu indicatie de utilizare in unitatile sanitare.  Recipient cu capacitate de 1 litru prevazut cu dispozitiv de pulverizare - 5.540 flacoane * 15.15 lei fara tva/flacon; </t>
  </si>
  <si>
    <t>LOT 3 - 2       LOT 4 - 5</t>
  </si>
  <si>
    <t>KARIMED PARTENER</t>
  </si>
  <si>
    <t>22.05.2026</t>
  </si>
  <si>
    <t>21.05.2028</t>
  </si>
  <si>
    <t>S1_438_22.06.26_AC_272_22.05.26</t>
  </si>
  <si>
    <t xml:space="preserve">Lot 3 - Dezinfectant concentrat de nivel inalt pentru instrumentarul medico-sanitar recipient cu capacitate de 1 litru - 571 flacoane 1000 ml/ Cutie 1 kg * 71 lei fara tva/flacon; Lot 4 - Dezinfectant concentrat de nivel mediu - spray - pentru instrumentarul si dispozitive medicale, suprafete (ex: unit, masa de tratament, faianta, mobilier, paturi, pavimente etc) cu indicatie de utilizare in unitatile sanitare.  Recipient cu capacitate de 1 litru prevazut cu dispozitiv de pulverizare - 1179 flacoane * 15.15 lei fara tva/flacon; </t>
  </si>
  <si>
    <t>273/22.05.2026</t>
  </si>
  <si>
    <t xml:space="preserve">Lot 1 - Dezinfectant pe baza de clor, cutii cu 200 tablete - 1.708 cutii * 22 lei fara tva/cutie; Lot 2 - Detergent dezinfectant enzimatic de nivel inalt pentru decontaminarea instrumentarului stomatologic. Solutie concentrata. recipient cu capacitate de 1 litru/ 1 kg - 1.292 flacoane * 80 lei fara tva/flacon; </t>
  </si>
  <si>
    <t>3 - LOT 1        2 - LOT 2</t>
  </si>
  <si>
    <t>GB INDCO</t>
  </si>
  <si>
    <t>S1_437_22.06.2026_AC_273_22.05.2026</t>
  </si>
  <si>
    <t xml:space="preserve">Lot 1 - Dezinfectant pe baza de clor, cutii cu 200 tablete - 760 cutii * 22 lei fara tva/cutie; Lot 2 - Detergent dezinfectant enzimatic de nivel inalt pentru decontaminarea instrumentarului stomatologic. Solutie concentrata. recipient cu capacitate de 1 litru/ 1 kg - 571 flacoane * 80 lei fara tva/flacon; </t>
  </si>
  <si>
    <t>178/14.05.2026</t>
  </si>
  <si>
    <t>lot 6 - Dezinfectant pentru dezinfectia chirurgicala a mainilor prin frecare, solutie gata preparata. Recipient cu capacitate de 1 litru prevazut cu pomp de dozare incorporata.</t>
  </si>
  <si>
    <t>5 - LOT 6</t>
  </si>
  <si>
    <t>BIOSTEC CLINILAB</t>
  </si>
  <si>
    <t>S1_440_22.06.2026_AC_178_14.05.2026</t>
  </si>
  <si>
    <t>lot 6 - Dezinfectant pentru dezinfectia chirurgicala a mainilor prin frecare, solutie gata preparata. Recipient cu capacitate de 1 litru prevazut cu pomp de dozare incorporata. 949 FL.*15.65 LEI /FL FARA TVA</t>
  </si>
  <si>
    <t>372/02.06.2026</t>
  </si>
  <si>
    <t>Lot 7 - Trusa completa de rezectoscopie de 9 mm</t>
  </si>
  <si>
    <t>ANTISEL RO</t>
  </si>
  <si>
    <t>02.06.2026</t>
  </si>
  <si>
    <t>01.10.2026</t>
  </si>
  <si>
    <t>373/02.06.2026</t>
  </si>
  <si>
    <t>Lot 6 - Monitor functii vitale ( 15 buc) + statie centrala de monitorizare  - 1 buc * 735.000 lei fara tva/buc</t>
  </si>
  <si>
    <t>376/02.06.2026</t>
  </si>
  <si>
    <t>LOT 2-Lampa chirurgicala cu un singur brat  si fara compensarea umbrelor 3D</t>
  </si>
  <si>
    <t xml:space="preserve">DVC MEDICAL VISION </t>
  </si>
  <si>
    <t>04.10.2026</t>
  </si>
  <si>
    <t>374/02.06.2026</t>
  </si>
  <si>
    <t xml:space="preserve">LOT 1 - Fibrobronhoscop - 1 buc </t>
  </si>
  <si>
    <t>KARL STORZ ENDOSCOPIA ROMANIA</t>
  </si>
  <si>
    <t>375/02.06.2026</t>
  </si>
  <si>
    <t>Lot 3 - Lampa chirurgicala cu trei brate si fara compensarea umbrelor 3D - 2 buc*124.530 lei fara tva/buc</t>
  </si>
  <si>
    <t>12.06.2026</t>
  </si>
  <si>
    <t>390/16.06.2026</t>
  </si>
  <si>
    <t>Lot 4 - Sistem complet pentru chirurgie endoscopica laparascopica ginecologica - 4K</t>
  </si>
  <si>
    <t>15.10.2026</t>
  </si>
  <si>
    <t>391/16.06.2026</t>
  </si>
  <si>
    <t>LOT 2 -Echipament de tomografie computerizata</t>
  </si>
  <si>
    <t>DIAMEDIX IMPEX</t>
  </si>
  <si>
    <t>SIEMENS HEALTHCARE SRL- Subcontractant; TREEE PHARM - Subcontractant</t>
  </si>
  <si>
    <t>445/25.06.2026</t>
  </si>
  <si>
    <t>Hartie copiator top hartie A4*500 file, 1135 top*13.25 pret fara tva/top, toner pentru imprimanta HP Laser Jet P 1005, 28 buc*19.47 lei fara tva/buc REST 0, agrafe  100 buc/cut, 911 cutie*0.76 lei fara tva/cutie, capse 24/6, 100 buc/cutie, 709 cutie*0.57 lei fara tva/cutie, pix transparent de culoare albastra, 3180 buc*1.10 lei fara tva/buc,creioane HB din grafit cu radiera in capat, 511 buc*0.14 lei fara tva/buc, caiet capsat A4 80 file, 1566 buc*3.52 lei fara tva/buc, caiet capsat A5 60 file, 511 buc*3.06 lei fara tva/buc, folii de protectie, transparente, A4, 100 buc/set, 1197 set*12.93 lei fara tva/set, biblioraft pt organizare si arhivare documente la birou, pt documente in format max A4, diferite culori, 848 buc*5.47 lei , fara tva/buc, perforator integral din metal, distanta intre cele 2 perforatii 80mm, diametrul perforatiei 5.5 mm, capacitate de perforare, max.30 de coli, 148 buc*20.73 lei fara tva/buc</t>
  </si>
  <si>
    <t>25.07.2026</t>
  </si>
  <si>
    <t>436/19.06.2026</t>
  </si>
  <si>
    <t>Lot 4 - Sistem apelare medical</t>
  </si>
  <si>
    <t>DELTA SIS</t>
  </si>
  <si>
    <t>19.06.2026</t>
  </si>
  <si>
    <t>18.10.2026</t>
  </si>
  <si>
    <t>389/16.06.2026</t>
  </si>
  <si>
    <t>Lot 3- Ecograf de inalta performanta cu minim 4 sonde</t>
  </si>
  <si>
    <t>CORTECH MED</t>
  </si>
  <si>
    <t>392/16.06.2026</t>
  </si>
  <si>
    <t>Lot 1 - Sistem complet de videoendoscopie digestiva superioara si inferioara cu accesorii</t>
  </si>
  <si>
    <t>425/18.06.2026</t>
  </si>
  <si>
    <t>Lot 3 - Frigider medical profesional 3 buc * 9.690 lei fara tva/buc</t>
  </si>
  <si>
    <t>MEDICAL LOGISTIC MALL</t>
  </si>
  <si>
    <t>17.10.2026</t>
  </si>
  <si>
    <t>449/26.06.2026</t>
  </si>
  <si>
    <t>Lot 1 - Unit cu soclu 1 buc</t>
  </si>
  <si>
    <t>26.06.2026</t>
  </si>
  <si>
    <t>25.10.2026</t>
  </si>
  <si>
    <t>OP 343/19.02.2026</t>
  </si>
  <si>
    <t>OP 344/19.02.2026</t>
  </si>
  <si>
    <t>OP 781/20.04.2026</t>
  </si>
  <si>
    <t>OP 780/20.04.2026</t>
  </si>
  <si>
    <t>OP 988/18.05.2026</t>
  </si>
  <si>
    <t>OP 978/18.05.2026</t>
  </si>
  <si>
    <t xml:space="preserve">OP1494/17.07.2025
9499,00
OP1495/17.07.2025
1804,81
OP1976/22.10.2025
9499,00
OP1977/22.10.2025
1994,79
OPME225/OP1280/10.06.2026
9499
OPME225/OP1281/10.06.2026
1994,79
OPME225/OP1276/10.06.2026
9499
OPME225/OP1277/10.06.2026
1994,79
</t>
  </si>
  <si>
    <t xml:space="preserve">17.7.2025
22.10.2025
10.06.2026
</t>
  </si>
  <si>
    <t>3203/19.06.2024
15.779,40
OP1500/17.07.2025
1400,00
OP1501/17.07.2025
266,00
OP98/23.03.2026
12705,00
OPME 200/OP1249/27.05.2026
1800,00
OPME200/OP1250/27.05.2026
378,00</t>
  </si>
  <si>
    <t>25.07.2024/
17.07.2025
23.03.2026
27.05.2026</t>
  </si>
  <si>
    <t>8746,5
8893,5
8893,5
8893,5</t>
  </si>
  <si>
    <t xml:space="preserve">
OP1603/28.07.2025
OP1604/28.07.2025
OP1031/18.05.2026
OP1032/18.05.2026
OP1229/27.05.2026
OP1230/27.05.2026
OP1231/27.05.2026
OP1232/27.05.2026
</t>
  </si>
  <si>
    <t xml:space="preserve">
15.555,68 
 1190,00 
12.705,00 
2299,00</t>
  </si>
  <si>
    <t xml:space="preserve">
OP1340/25.07.2024 
OP1341/ 25.07.2024
OP1511/17.07.2025
OP1512/17.07.2025
OP 601/23.03.2026
OP 602/23.03.2026
OP 1233/27.05.2026
OP 1234/27.05.2026</t>
  </si>
  <si>
    <t>OPME 223/25.07.2024
OP1327/25.07.2024
OP1328/25.07.2024
OP si OPME17.07.2025
OP1420/17.07.2025
OP1421/17.07.2025
OPME54/19.02.20026
OP377/19.02.2026
OP378/19.02.2026
OPME204/27.05.2026
OP1265/27.05.2026
OP1266/27.05.2026</t>
  </si>
  <si>
    <t>OPME258/17.07.2025
OP1418/17.07.2025
OP1419/17.07.2025
OPME54/19.02.20026
OP375/19.02.2026
OP376/19.02.2026
OPME 204/27.05.2026
OP1261/27.05.2026
OP1262/27.05.2026
OP1263/27.05.2026
OP1264/27.05.2026</t>
  </si>
  <si>
    <t>320/28.20.2024
432/18.11.2024
2356/03.02.2026
2055/30.01.2026
9454/27.04.2026
94/28.04.2026</t>
  </si>
  <si>
    <t>31.12.2025
AA2/10.09.2025
AA3/15.12.2025
AA4/19.03.2026</t>
  </si>
  <si>
    <t xml:space="preserve">1762/27.11.2024
1763/27.11.2024
1247/27.05.2026
1248/27.05.2026
1245/27.05.2026
1246/27.05.2026
</t>
  </si>
  <si>
    <t>328/30.10.2024   
393/11.11.2024
5044/05.03.2026
5173/06.03.2026
9772/29.04.2026
99/30.04.2026</t>
  </si>
  <si>
    <t>176/14.05.2026</t>
  </si>
  <si>
    <t>OP 1319/18.06.2026
OP 1320/18.06.2026</t>
  </si>
  <si>
    <t>103/04.06.2026
102/04.06.2026</t>
  </si>
  <si>
    <t>5.413,31
5.413,31
5.504,29
5.504,29</t>
  </si>
  <si>
    <t>OPME nr. 241/07.07.2025, OP 1364/07.07.2025, 1365/07.07.2025 
OPME 419/13.11.2025, OP2055 si 2056/13.11.2025
OPMR 225/10.06.2026, OP1278 si 1279
OPME201/27.05.2026, OP 1257, 1258</t>
  </si>
  <si>
    <t>194/21.10.2024
482/27.11.2024
2354/03.02.2026
6937/26.03.2026</t>
  </si>
  <si>
    <t>15.130,85
1.610,22
13.388,65
1.318,90</t>
  </si>
  <si>
    <t>ASSMB.DMP/79/10.05.2024
ASSMB DMP/481/27.11.2024
ASSMB DMP/433/16.09.2025
ASSMB/DMP/32/25.02.2026
ASSMB/DMP/17/23.02.2026</t>
  </si>
  <si>
    <t>5.595.00
1.063.05
5.595.00
1.063.05
5.595,00
1.174,95
5.595,00
1.174,95</t>
  </si>
  <si>
    <t>OP 1758/27.11.2024
1759/27.11.2024
OP 1974/22.10.2025
1975/22.10.2025
OP 1213/28.05.2026
1214/28.05.2026
OP 1215/28.05.2026
1216/28.05.2026</t>
  </si>
  <si>
    <t>ASSMB/DMP/333/29.10.2024   
ASSMB/DMP/392/11.11.2024
ASSMB/DMP/344/23.06.2025
ASSMB/DMP/346/24.06.2025
ASSMB/2389/03.02.2026
ASSMB/2466/04.02.2026
ASSMB/DMP/96/29.04.2026
ASSMB/DMP/98/29.04.2026</t>
  </si>
  <si>
    <t xml:space="preserve">12.891.32
2.449.35
653,13
124,09
11.241,33
2.360,68
1.090,00
228,90
</t>
  </si>
  <si>
    <t>OP 1334/25.07.2024
1335/25.07.2024
OP 1461/17.07.2025
1462/17.07.2025
OP 371/19.02.2026
372/19.02.2026
OP 1217/28.05.2026
1218/28.05.2026</t>
  </si>
  <si>
    <t>OP 1219/28.05.2026
1220/28.05.2026</t>
  </si>
  <si>
    <t>7350,00
1396,50
7350,00
1396,50
7350,00
1396,50
7350,00
1396,50</t>
  </si>
  <si>
    <t xml:space="preserve">OP nr. 1760/27.11.2024
OP nr. 1761/27.11.2024
OP nr 1465/17.07.2025
OP nr 1466/17.07.2025
OP nr 589/23.03.2026
OP nr 590/23.03.2026
OP 1241/27.05.2026
OP 1242/27.05.2026
</t>
  </si>
  <si>
    <t>435/18.11.2024
63/15.01.2025
513/15.10.2025
91/27.04.2026</t>
  </si>
  <si>
    <t xml:space="preserve">388,00
73,72
12891,32
2449,35
11.241,33
2.360,68
1.090,00
228,90
</t>
  </si>
  <si>
    <t>OP 1756/27.11.2024
OP 1757/27.11.2024
OP 1336/25.04.2024
OP 1337/25.04.2024
OP373/19.02.2026
OP374/19.02.2026
OP 1241/27.05.2026
OP 1242/27.05.2026</t>
  </si>
  <si>
    <t>78/10.05.2024
227/09.10.2024
430/16.09.2025
23/23.02.2026</t>
  </si>
  <si>
    <t>4.366,09
20.790,92</t>
  </si>
  <si>
    <t>OP 1007/18.05.2026
OP 1008/18.05.2026</t>
  </si>
  <si>
    <t>23.000,00
4.830,00</t>
  </si>
  <si>
    <t>OP 1021/18.05.2026
OP 1022/18.05.2026</t>
  </si>
  <si>
    <t>1.685,08
353,87</t>
  </si>
  <si>
    <t>OP 999/18.05.2026
OP 1000/18.05.2026</t>
  </si>
  <si>
    <t>5.749,00
1.092,31
5.749,00
1.092,31
5.749,00
1.207,29
5.749,00
1.207,29</t>
  </si>
  <si>
    <t>OP 1754/27.11.2024
OP 1755/27.11.2024
OP1972/22.10.2025
OP1973/22.10.2025
OP1027/18.05.2026
OP1028/18.05.2026
OP1221/27.05.2026
OP1222/27.05.2026</t>
  </si>
  <si>
    <t>12.472,00
2.369,68
350,00
66,50
10.000,00
2.100,00
1.800,00
378,00</t>
  </si>
  <si>
    <t xml:space="preserve">
OP 1332/25.07.2024
OP 1333/25.07.2024
OP 1752/27.11.2024
OP 1753/27.11.2024
OP 290/06.02.2026
OP 291/06.02.2026
OP1223/27.05.2026
OP1224/27.05.2026
</t>
  </si>
  <si>
    <t>Act adițional nr.1/15388/28.06.2023 -  prelungire perioada de valabilitate pană la data de 31.12.2023
Act adțional nr.2/30229/08.12.2023-  prelungire perioada de valabilitate pană la data de 30.04.2024
Act adțional nr.3/7670/04.04.2024-  prelungire perioada de valabilitate pană la data de 31.12.2024
Act adițional nr. 4/469/11.12.2024 prelungire perioada de valabilitate contract pana la data de 31.12.2025
Act adițional nr. 5/15.12.2025 prelungire perioada de valabilitate contract pana la data de 30.04.2026
Act adițional nr. 6/28.04.2026 prelungire perioada de valabilitate contract pana la data de 31.12.2026</t>
  </si>
  <si>
    <t>Act adițional nr.1/15387/28.06.2023 -  prelungire perioada de valabilitate pană la data de 31.12.2023
Act adițional nr. 2/30227/08.12.2023-  prelungire perioada de valabilitate pană la data de 30.04.2024
Act adițional nr. 3/7649/04.04.2024-  prelungire perioada de valabilitate pană la data de 31.12.2024
Act adițional nr. 4/470/11.12.2024-  prelungire perioada de valabilitate pană la data de 31.12.2025
Act adițional nr. 5/15.12.2025-  prelungire perioada de valabilitate pană la data de 30.04.2026
Act adițional nr. 6/28.04.2026-  prelungire perioada de valabilitate pană la data de 31.12.2026</t>
  </si>
  <si>
    <t>Act adițional nr. 1/31605/20.12.2023 prelungire perioada de valabilitate contract pana la data de 08.07.2024
Act adițional nr. 2/41/02.07.2024 prelungire perioada de valabilitate contract pana la data de 31.10.2024
Act adițional nr. 3/289/18.10.2024 prelungire perioada de valabilitate contract pana la data de 31.12.2024
Act adițional nr. 4/472/11.12.2024 prelungire perioada de valabilitate contract pana la data de 30.04.2025
Act adițional nr. 5/74/16.04.2025 prelungire perioada de valabilitate contract pana la data de 31.12.2025
Act adițional nr. 6/15.12.2025 prelungire perioada de valabilitate contract pana la data de 30.04.2026
Act adițional nr. 7/28.04.2026 prelungire perioada de valabilitate contract pana la data de 31.12.2026</t>
  </si>
  <si>
    <t>Act adțional nr.1/31625/20.12.2023 prelungire perioada de valabilitate contract pana la data de 08.07.2024
Act adțional nr.2/42/02.07.2024 prelungire perioada de valabilitate contract pana la data de 31.10.2024
Act adițional nr. 3/288/18.10.2024 prelungire perioada de valabilitate contract pana la data de 31.12.2024
Act adițional nr. 4/471/11.12.2024 prelungire perioada de valabilitate contract pana la data de 30.04.2025
Act adițional nr. 5/80/16.04.2025 prelungire perioada de valabilitate contract pana la data de 31.12.2025
Act adițional nr. 6/15.12.2025 prelungire perioada de valabilitate contract pana la data de 30.04.2026
Act adițional nr. 7/28.04.2026 prelungire perioada de valabilitate contract pana la data de 31.12.2026</t>
  </si>
  <si>
    <t>Act adițional nr. 1/31609/20.12.2023 prelungire perioada de valabilitate contract pana la data de 28.07.2024
Act adițional nr. 2/43/02.07.2024 prelungire perioada de valabilitate contract pana la data de 31.10.2024
Act adițional nr. 3/290/18.10.2024 prelungire perioada de valabilitate contract pana la data de 31.12.2024
Act adițional nr. 4/446/11.12.2024 -  prelungire perioada de valabilitate pană la data de 30.04.2025
Act adițional nr. 5/83/16.04.2025 -  prelungire perioada de valabilitate pană la data de 31.12.2025
Act adițional nr. 6/667/15.12.2025 -  prelungire perioada de valabilitate pană la data de 30.04.2026
Act adițional nr. 7/118/28.04.2026-  prelungire perioada de valabilitate pană la data de 31.12.2026</t>
  </si>
  <si>
    <t>Act adițional nr. 1/31627/20.12.2023 prelungire perioada de valabilitate contract pana la data de 28.07.2024
Act adițional nr. 2/44/02.07.2024 prelungire perioada de valabilitate contract pana la data de 31.10.2024
Act adițional nr. 3/290/18.10.2024 prelungire perioada de valabilitate contract pana la data de 31.12.2024
Act adițional nr. 4/447/11.12.2024 prelungire perioada de valabilitate contract pana la data de 30.04.2025
Act adițional nr. 5/75/16.04.2025 prelungire perioada de valabilitate contract pana la data de 31.12.2025
Act adițional nr. 6/685/15.12.2025 prelungire perioada de valabilitate contract pana la data de 30.04.2026
Act adițional nr. 7/139/29.04.2026 prelungire perioada de valabilitate contract pana la data de 31.12.2026</t>
  </si>
  <si>
    <t xml:space="preserve">Act adițional nr.1/15363/28.06.2023 -  prelungire perioada de valabilitate pană la data de 31.12.2023
Act adițional nr.2/30231/08.12.2023 -  prelungire perioada de valabilitate pană la data de 30.04.2024
Act adițional nr.3/7647/04.04.2024 -  prelungire perioada de valabilitate pană la data de 31.12.2024
Act adițional nr.4/462/11.12.2024 -  prelungire perioada de valabilitate pană la data de 31.12.2025
Act adițional nr.5/692/15.12.2025 -  prelungire perioada de valabilitate pană la data de 30.04.2026 si majorare TVA de la 19% la 21%
Act adițional nr.6/125/28.04.2026 -  prelungire perioada de valabilitate pană la data de 31.12.2026 </t>
  </si>
  <si>
    <t xml:space="preserve">Act adițional nr. 1/30233/08.12.2023 -  prelungire perioada de valabilitate pană la data de 30.04.2024
Act adițional nr. 2/7645/04.04.2024 -  prelungire perioada de valabilitate pană la data de 31.12.2024
Act adițional nr.3/443/11.12.2024 -  prelungire perioada de valabilitate pană la data de 30.04.2025
Act adițional nr.4/73/16.04.2025 -  prelungire perioada de valabilitate pană la data de 31.12.2025
Act adițional nr.5/682/15.12.2025 -  prelungire perioada de valabilitate pană la data de 30.04.2026
Act adițional nr.6/129/28.04.2026 -  prelungire perioada de valabilitate pană la data de 31.12.2026 </t>
  </si>
  <si>
    <t xml:space="preserve">Act adițional nr. 1/31601/20.12.2023 prelungire perioada de valabilitate contract pana la data de 15.06.2024
Act adițional nr. 2/16/12.06.2024 prelungire perioada de valabilitate contract pana la data de 31.08.2024
Act adițional nr. 3/108/29.08.2024 prelungire perioada de valabilitate contract pana la data de 31.12.2024
Act adițional nr. 4/463/11.12.2024 prelungire perioada de valabilitate contract pana la data de 30.04.2025
Act adițional nr.5/100/24.04.2025, prelungire perioada de valabilitate contract pana la data de 31.12.2025
Act adițional nr. 6/671/15.12.2025 -  prelungire perioada de valabilitate pană la data de 30.04.2026
Act adițional nr.7/91/24.04.2026 -  prelungire perioada de valabilitate pană la data de 31.12.2026 </t>
  </si>
  <si>
    <t xml:space="preserve">Act adițional nr. 1/31621/20.12.2023 prelungire perioada de valabilitate contract pana la data de 15.06.2024
Act adițional nr. 2/17/12.06.2024 prelungire perioada de valabilitate contract pana la data de 31.08.2024
Act adițional nr.3/107/29.08.2024 prelungire perioada de valabilitate contract pana la data de 31.12.2024
Act adițional nr.4/464/11.12.2024 prelungire perioada de valabilitate contract pana la data de 30.04.2025
Act adițional nr.5/79/16.04.2025, prelungire perioada de valabilitate contract pana la data de 31.12.2025
Act adițional nr. 6/689/15.12.2025 -  prelungire perioada de valabilitate pană la data de 30.04.2026
Act adițional nr.7/106/28.04.2026 -  prelungire perioada de valabilitate pană la data de 31.12.2026 </t>
  </si>
  <si>
    <t>Act adițional nr.1/15469/29.06.2023 -  prelungire perioada de valabilitate pană la data de 31.12.2023
Act adițional nr.2/30219/08.12.2023 -  prelungire perioada de valabilitate pană la data de 30.04.2024
Act adițional nr.3/7639/04.04.2024 -  prelungire perioada de valabilitate pană la data de 31.12.2024
Act adițional nr.4/479/12.12.2024 -  prelungire perioada de valabilitate pană la data de 31.12.2025
Act adițional nr.5/666/15.12.2025 -  prelungire perioada de valabilitate pană la data de 30.04.2026
Act adițional nr.6/105/28.04.2026 -  prelungire perioada de valabilitate pană la data de 31.12.2026</t>
  </si>
  <si>
    <t>Act adițional nr. 1/15470/29.06.2023 -  prelungire perioada de valabilitate pană la data de 31.12.2023
Act adițional nr. 2/30221/08.12.2023 -  prelungire perioada de valabilitate pană la data de 30.04.2024
Act adițional nr. 3/7628/04.04.2024 -  prelungire perioada de valabilitate pană la data de 31.12.2024
Act adițional nr. 4/480/12.12.2024 -  prelungire perioada de valabilitate pană la data de 31.12.2025
Act adițional nr.5/676/15.12.2025 -  prelungire perioada de valabilitate pană la data de 30.04.2026
Act adițional nr.6/123/28.04.2026 -  prelungire perioada de valabilitate pană la data de 31.12.2026</t>
  </si>
  <si>
    <t>Act adițional nr. 1/31614/20.12.2023 prelungire perioada de valabilitate contract pana la data de 28.07.2024
Act adițional nr. 2/39/01.07.2024 prelungire perioada de valabilitate contract pana la data de 31.10.2024
Act adițional nr. 3/281/18.10.2024 prelungire perioada de valabilitate contract pana la data de 31.12.2024
Act adițional nr. 4/477/12.12.2024 prelungire perioada de valabilitate contract pana la data de 30.04.2025
Act adițional nr. 5/85/16.04.2025 prelungire perioada de valabilitate contract pana la data de 31.12.2025
Act adițional nr.6/673/15.12.2025 -  prelungire perioada de valabilitate pană la data de 30.04.2026
Act adițional nr.7/119/28.04.2026 -  prelungire perioada de valabilitate pană la data de 31.12.2026</t>
  </si>
  <si>
    <t>Act adțional nr.1/31632/20.12.2023 prelungire perioada de valabilitate contract pana la data de 28.07.2024
Act adțional nr.2/37/01.07.2024 prelungire perioada de valabilitate contract pana la data de 31.10.2024
Act adțional nr.3/280/18.10.2024 prelungire perioada de valabilitate contract pana la data de 31.12.2024
Act adțional nr.4/478/12.12.2024 prelungire perioada de valabilitate contract pana la data de 30.04.2025
Act adițional nr. 5/82/16.04.2025 prelungire perioada de valabilitate contract pana la data de 31.12.2025
Act adițional nr.6/673/15.12.2025 -  prelungire perioada de valabilitate pană la data de 30.04.2026
Act adițional nr.7/109/28.04.2026 -  prelungire perioada de valabilitate pană la data de 31.12.2026</t>
  </si>
  <si>
    <t>Act adițional nr.1/15466/29.06.2023-  prelungire perioada de valabilitate pană la data de 31.12.2023
Act adițional nr.2/30235/08.12.2023-  prelungire perioada de valabilitate pană la data de 30.04.2024
Act adițional nr.3/7643/04.04.2024-  prelungire perioada de valabilitate pană la data de 31.12.2024
Act adițional nr.4/553/11.12.2024 -  prelungire perioada de valabilitate pană la data de 31.12.2025
Act adițional nr.5/691/15.12.2025 -  prelungire perioada de valabilitate pană la data de 30.04.2026 si majorare pret la 50.036,28 lei
Act adițional nr.6/115/28.04.2026 prelungire perioada de valabilitate a contractului de la 01.05.2026 pana la data de 31.12.2026</t>
  </si>
  <si>
    <t>Act adițional nr. 1/15385/28.06.2023 -  prelungire perioada de valabilitate pană la data de 31.12.2023
Act adițional nr. 2/30237/08.12.2023-  prelungire perioada de valabilitate pană la data de 30.04.2024
Act adițional nr. 3/7641/04.04.2024-  prelungire perioada de valabilitate pană la data de 31.12.2024
Act adițional nr. 4/454/11.12.2024 -   prelungire perioada de valabilitate pană la data de 31.12.2025
Act adițional nr. 5/678/15.12.2025 -   prelungire perioada de valabilitate pană la data de 30.04.2026
Act adițional nr. 6/122/28.04.2026 -   prelungire perioada de valabilitate a contractului de la 01.05.2026 pană la data de 31.12.2026</t>
  </si>
  <si>
    <t xml:space="preserve">Act adițional nr.1/31603/20.12.2023 prelungire perioada de valabilitate contract pana la data de 09.07.2024
Act adițional nr.2/45/02.07.2024 prelungire perioada de valabilitate contract pana la data de 31.10.2024
Act adițional nr.3/286/18.10.2024, prelungire perioada de valabilitate contract pana la data de 31.12.2024
Act adițional nr.4/456/11.12.2024, prelungire perioada de valabilitate contract pana la data de 30.04.2025
Act adițional nr.5/70/16.04.2025, prelungire perioada de valabilitate contract pana la data de 31.12.2025
Act adițional nr.6/668/15.12.2025, prelungire perioada de valabilitate contract pana la data de 30.04.2026 
Act adițional nr.7/93/24.04.2026  prelungire perioada de valabilitate contract pana la data de 31.12.2026 </t>
  </si>
  <si>
    <t>PV predare primire doc. Faza DTAC-DTOE nr. 21172/07.09.2023
PV receptie PTH nr. 21395/11.09.2023+M218:W218O218N218:W218J218:W218O218N218:W218I218:W218O218N218:W218H218:W218O218N218:W218G218:W218O218N218:W218F218:W218O218N218:W218E218:W218O218N218:W218D218:W218O218N218:W218C218:W218O218N218:W218B218:W218O218N218:W218A218:W218B218:W218</t>
  </si>
  <si>
    <t xml:space="preserve">Act adițional nr. 1/31623/20.12.2023 prelungire perioada de valabilitate contract pana la data de 09.07.2024
Act adițional nr. 2/46/02.07.2024 prelungire perioada de valabilitate contract pana la data de 31.10.2024
Act adițional nr. 3/284/18.10.2024,  prelungire perioada de valabilitate contract pana la data de 31.12.2024
Act adițional nr. 4/455/11.12.2024,  prelungire perioada de valabilitate contract pana la data de 30.04.2025
Act adițional nr.5/77/16.04.2025, prelungire perioada de valabilitate contract pana la data de 31.12.2025
Act adițional nr.6/690/15.12.2025, prelungire perioada de valabilitate contract pana la data de 30.04.2026
Act adițional nr.7/110/28.04.2026  prelungire perioada de valabilitate contract pana la data de 31.12.2026 </t>
  </si>
  <si>
    <t>Act adițional nr.1/15467/29.06.2023 -  prelungire perioada de valabilitate pană la data de 31.12.2023
Act adițional nr.2/30243/08.12.2023 prelungire perioada de valabilitate contract pana la data de 30.04.2024
Act adițional nr.3/7626/04.04.2024 prelungire perioada de valabilitate contract pana la data de 31.12.2024                    Act adițional nr.4/452/11.12.2024 prelungire perioada de valabilitate contract pana la data de 31.12.2025                    Act adițional nr.5/694/15.12.2025 prelungire perioada de valabilitate contract pana la data de 30.04.2026                    Act adițional nr.6/113/28.04.2026 prelungire perioada de valabilitate contract pana la data de 31.12.2026</t>
  </si>
  <si>
    <t>Act adițional nr. 1/30239/08.12.2023 prelungire perioada de valabilitate contract pana la data de 30.04.2024
Act adițional nr. 2/7681/04.04.2024 prelungire perioada de valabilitate contract pana la data de 31.12.2024
Act adițional nr. 3/444/11.12.2024 prelungire perioada de valabilitate contract pana la data de 30.04.2025
Act adițional nr. 4/69/16.04.2025 prelungire perioada de valabilitate contract pana la data de 31.12.2025
Act adițional nr. 5/677/15.12.2025 prelungire perioada de valabilitate contract pana la data de 30.04.2026Act adițional nr. 6/127/28.04.2026 prelungire perioada de valabilitate contract pana la data de 31.12.2026</t>
  </si>
  <si>
    <t>Act adițional nr. 1/31597/20.12.2023 prelungire perioada de valabilitate contract pana la data de 14.06.2024
Act adițional nr. 2/18/12.06.2024 prelungire perioada de valabilitate contract pana la data de 31.10.2024
Act adițional nr. 3/7283/18.10.2024 prelungire perioada de valabilitate contract pana la data de 31.12.2024
Act adițional nr. 4/450/11.12.2024 prelungire perioada de valabilitate contract pana la data de 30.04.2025
Act adițional nr. 5/84/16.04.2025 prelungire perioada de valabilitate contract pana la data de 31.12.2025
Act adițional nr. 6/223/30.07.2025 modificare valoare contract
Act adițional nr. 7/672/15.12.2025 prelungire perioada de valabilitate contract pana la data de 30.04.2026
Act adițional nr. 8/92/25.04.2026 prelungire perioada de valabilitate contract pana la data de 31.12.2026</t>
  </si>
  <si>
    <t>Act adițional nr. 1/31617/20.12.2023 prelungire perioada de valabilitate contract pana la data de 14.06.2024
Act adițional nr. 2/19/12.06.2024 prelungire perioada de valabilitate contract pana la data de 31.10.2024
Act adițional nr. 3/282/18.10.2024 prelungire perioada de valabilitate contract pana la data de 31.12.2024
Act adițional nr. 4/451/11.12.2024 prelungire perioada de valabilitate contract pana la data de 30.04.2025
Act adițional nr. 5/76/16.04.2025 prelungire perioada de valabilitate contract pana la data de 31.12.2025
Act adițional nr. 6/686/15.12.2025 prelungire perioada de valabilitate contract pana la data de 30.04.2026Act adițional nr. 7/108/28.04.2026 prelungire perioada de valabilitate contract pana la data de 31.12.2026</t>
  </si>
  <si>
    <t>Act adițional nr.1/15468/29.06.2023 -  prelungire perioada de valabilitate pană la data de 31.12.2023
Act adițional nr.2/30247/08.12.2023 prelungire perioada de valabilitate contract pana la data de 30.04.2024
Act adițional nr.3/7683/04.04.2024 prelungire perioada de valabilitate contract pana la data de 31.12.2024
Act adițional nr.4/7459/11.12.2024 prelungire perioada de valabilitate contract pana la data de 31.12.2025
Act adițional nr.6/114/28.04.2026 prelungire perioada de valabilitate a contractului de la 01.05.2026 pana la data de 31.12.2026</t>
  </si>
  <si>
    <t xml:space="preserve">Act adițional nr. 1/30241/08.12.2023 prelungire perioada de valabilitate contract pana la data de 30.04.2024
Act adițional nr. 2/7679/04.04.2024 prelungire perioada de valabilitate contract pana la data de 31.12.2024
Act adițional nr. 3/445/11.12.2024 prelungire perioada de valabilitate contract pana la data de 30.04.2025
Act adițional nr. 4/72/16.04.2025 prelungire perioada de valabilitate contract pana la data de 31.12.2025 
Act adițional nr.6/128/28.04.2026  prelungire perioada de valabilitate a contractului de la 01.05.2026 pana la data de 31.12.2026 </t>
  </si>
  <si>
    <t>Act adițional nr.1/31599/20.12.2023 prelungire perioada de valabilitate contract pana la data de 28.07.2024
Act adițional nr.2/38/01.07.2024 prelungire perioada de valabilitate contract pana la data de 31.10.2024x
Act adițional nr. 3/287/18.10.2024 prelungire perioada de valabilitate contract pana la data de 31.12.2024
Act adițional nr. 4/457/11.12.2024 prelungire perioada de valabilitate contract pana la data de 30.04.2025
Act adițional nr. 5/71/16.04.2025 prelungire perioada de valabilitate contract pana la data de 31.12.2025
Act adițional nr. 6/670/15.12.2025 prelungire perioada de valabilitate contract pana la data de 30.04.2026
Act adițional nr. 7/28.04.2026 prelungire perioada de valabilitate contract pana la data de 31.12.2026</t>
  </si>
  <si>
    <t>Act adițional nr. 1/31619/20.12.2023 prelungire perioada de valabilitate contract pana la data de 28.07.2024
Act adițional nr. 2/36/01.07.2024 prelungire perioada de valabilitate contract pana la data de 31.10.2024
Act adițional nr. 3/285/18.10.2024 prelungire perioada de valabilitate contract pana la data de 31.12.2024
Act adițional nr. 4/458/11.12.2024 prelungire perioada de valabilitate contract pana la data de 30.04.2025
Act adițional nr. 5/81/16.04.2025 prelungire perioada de valabilitate contract pana la data de 31.12.2025
Act adițional nr. 6/687/15.12.2025 prelungire perioada de valabilitate contract pana la data de 30.04.2026
Act adițional nr. 7/107/28.04.2026 prelungire perioada de valabilitate a contractului de la 01.05.2026 pana la data de 30.04.2026</t>
  </si>
  <si>
    <t>11726/27.05.2024</t>
  </si>
  <si>
    <t>Servicii de AUDIT în cadrul proiectului  „Realizare Corp C5’ cu regim de înaltime S tehnic+P+2E+E tehnic, cu funcțiunea de terapie intensivă neonatologie în cadrul Spitalului Clinic De Obstetrică și Ginecologie Filantropia”</t>
  </si>
  <si>
    <t>AA1/29.10.2024 -Prelungire durata pana la 30.11.2025
AA2/19.09.2025 -Prelungire durata pana la 30.04.2026 si ajustare val tva, rezultand o val totla cu tva de 35.547,50
AA3/28.04.2026 -Prelungire durata pana la 15.06.2026
AA4/12.06.2026 -Prelungire durata pana la 31.07.2026</t>
  </si>
  <si>
    <t>8.776,25
8.923,75</t>
  </si>
  <si>
    <t>OPME 261/17.07.2025
OPME 251/25.06.2026</t>
  </si>
  <si>
    <t>PVPP 45/14.01.2025
PVRCC 57/15.01.2025
PVPP 104/15.06.2026
PVRCC 105/16.06.2026</t>
  </si>
  <si>
    <t>10232/29.04.2024</t>
  </si>
  <si>
    <t>Servicii de PUBLICITATE în cadrul proiectului  „Realizare Corp C5’ cu regim de înaltime S tehnic+P+2E+E tehnic, cu funcțiunea de terapie intensivă neonatologie în cadrul Spitalului Clinic De Obstetrică și Ginecologie Filantropia”</t>
  </si>
  <si>
    <t>AA1/29.10.2024 -Prelungire durata pana la 30.11.2025
AA2/19.09.2025 -Prelungire durata pana la 30.04.2026 si ajustare val tva, rezultand o val totla cu tva de 19.007,04
AA3/28.04.2026 -Prelungire durata pana la 15.06.2026
AA4/12.06.2026 -Prelungire durata pana la 31.07.2026</t>
  </si>
  <si>
    <t>3.433,15
14.031,13</t>
  </si>
  <si>
    <r>
      <t>OP</t>
    </r>
    <r>
      <rPr>
        <sz val="12"/>
        <rFont val="Times New Roman"/>
        <family val="1"/>
        <charset val="238"/>
      </rPr>
      <t>ME 234/31.07.2024
OPME 172/18.05.2026</t>
    </r>
    <r>
      <rPr>
        <sz val="12"/>
        <rFont val="Times New Roman"/>
        <family val="1"/>
      </rPr>
      <t xml:space="preserve">
</t>
    </r>
  </si>
  <si>
    <t>PVPP 80/28.06.2024
PVPP 81/28.06.2024
PVRCC 132/15.07.2024
PVPP 637/20.11.2025
PVRCC 638/20.11.2025</t>
  </si>
  <si>
    <t>OPME 122/06.04.2026
OPME 137/20.04.2026</t>
  </si>
  <si>
    <t>OPME 172/18.05.2026</t>
  </si>
  <si>
    <t>Act Aditional nr. 2/20.02.2026 - reziliere partiala a contractului, ref nelivrare Lot 1 - Ventilator invaziv, 5 buc (pretul total al contractului ramasa este in val de 230.505,00 lei cu TVA, respectiv de 190.500,00 lei fara TVA si TVA in val de 40.005,00 lei)</t>
  </si>
  <si>
    <t>OPME 192/27.05.2026</t>
  </si>
  <si>
    <t>OPME 137/20.04.2026</t>
  </si>
  <si>
    <t>AA1/12.05.2025 -modificare clauze contractuale
AA2/19.09.2025- majorare TVA de la 19% la 21%
AA3/29.05.2026 -modifica 
-pretul ctr. Prin majorarea valorii ctr. Rezultand o valoare totala de 36.665.741,68 lei cu tva
- val garantie de buna executie pana la val de 3.030.226,59 lei fara tva</t>
  </si>
  <si>
    <t>329509,63
1988193,45</t>
  </si>
  <si>
    <t xml:space="preserve">OPME 149/28.04.2026
OPME 192/27.05.2026
</t>
  </si>
  <si>
    <t>395/16.06.2026</t>
  </si>
  <si>
    <t>1 asociat</t>
  </si>
  <si>
    <t>PVPP 114/02.07.2026
PVIPF 115/02.07.2026
PVIP 116/02.07.2026
PVRCC 117/02.07.2026</t>
  </si>
  <si>
    <t>397/16.06.2026</t>
  </si>
  <si>
    <t>393/16.06.2026</t>
  </si>
  <si>
    <t>PVPP 118/02.07.2026
PVIPF 119/02.07.2026
PVIP 120/02.07.2026
PVRCC 121/02.07.2026</t>
  </si>
  <si>
    <t>396/16.06.2026</t>
  </si>
  <si>
    <t>PVPP 110/02.07.2026
PVIPF 111/02.07.2026
PVIP 112/02.07.2026
PVRCC 113/02.07.2026</t>
  </si>
  <si>
    <t>394/16.06.2026</t>
  </si>
  <si>
    <t>Contract Finanțare PNIIUS Spital Clinic Colentina 336772</t>
  </si>
  <si>
    <t>52479/08.05.2025</t>
  </si>
  <si>
    <t>Decontarea cheltuielilor realizate după 01.01.2024 în cadrul proiectului„Lucrări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Colentina”</t>
  </si>
  <si>
    <t>n/a</t>
  </si>
  <si>
    <t>Ministerul Investițiilor și Proiectelor Europene - MIPE</t>
  </si>
  <si>
    <t>PNIIUS și Buget propriu</t>
  </si>
  <si>
    <t>AA1/04.12.2025 - prelungire perioada de implementare - 12 luni de la semnarea contractului;
AA2/30.04.2026 - prelungire perioada de implementare - 16 luni de la semnarea contractului;
AA3/24.06.2026 -realocare economii intre linii bugetare;</t>
  </si>
  <si>
    <t>au fost aprobate și virate sumele eferente C.R. Nr.1 în valoare totală de  6.727.317,29 RON, din care contribuție UE 0,00 RON și buget de stat 6.727.317,29 RON.</t>
  </si>
  <si>
    <t>29/04/2026</t>
  </si>
  <si>
    <t>Contract Finanțare PNIIUS Spital Clinic Nicolae Malaxa 336614</t>
  </si>
  <si>
    <t>52481/08.05.2025</t>
  </si>
  <si>
    <t>Decontarea cheltuielilor realizate după 01.01.2024 în cadrul proiectului„Lucrări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Nicolae Malaxa”</t>
  </si>
  <si>
    <t>AA1/27.11.2025 - prelungire perioada de implementare - 12 luni de la semnarea contractului;
AA2/28.04.2026 - prelungire perioada de implementare - 14 luni de la semnarea contractului;
AA3/19.06.2026 - prelungire perioada de implementare - 16 luni de la semnarea contractului si realocare economii intre linii bugetare;</t>
  </si>
  <si>
    <t>au fost aprobate și vitrate sumele eferente C.R. Nr.1 în valoare totală de  509.891,56 RON</t>
  </si>
  <si>
    <t>Contract Finanțare PNIIUS Spital Coltea si Sf Stefan 336561</t>
  </si>
  <si>
    <t>52254/07.05.2025</t>
  </si>
  <si>
    <t>Decontarea cheltuielilor realizate după 01.01.2024 în cadrul proiectului „Lucrări modernizare/extindere pentru instalații electrice, de ventilație, tratare a aerului și infrastructura de fluide medicale, precum și montarea de sisteme de detectare,
semnalizare, alarmare incendii și în cazul depașirii concentrației maxime de oxigen pentru 9 spitale din Administrarea ASSMB - Spitalul de Pneumoftiziologie "Sfântul Ștefan", Spitalul Clinic de Copii
Doctor Victor Gomoiu, Spitalul Clinic Colțea”</t>
  </si>
  <si>
    <t>07/05/2025</t>
  </si>
  <si>
    <t>07/09/2026</t>
  </si>
  <si>
    <t>AA1/11.11.2025 - prelungire perioada de implementare - 12 luni de la semnarea contractului;
AA2/15.04.2026 - prelungire perioada de implementare - 16 luni de la semnarea contractului;</t>
  </si>
  <si>
    <t>au fost aprobate și vitrate sumele eferente C.R. Nr.1 în valoare totală de  4.947.516,67 RON, din care contribuție UE 0,00 RON și buget de stat 4.947.516,67 RON.</t>
  </si>
  <si>
    <t>Contract Finanțare PNIIUS Spital Clinic Victor Babes 336788</t>
  </si>
  <si>
    <t>54198/12.05.2025</t>
  </si>
  <si>
    <t>Decontarea cheltuielilor realizate după 01.01.2024 în cadrul proiectului“DALI-Lucrări modernizare/extindere pentru instalații electrice, de ventilație, tratare a aerului și infrastructură de fluide medicale, precum și montarea de sisteme de detectare, semnalizare, alarmare incendii și în cazul depășirii concentrației maxime de oxigen pentru 9 spitale din Administrarea ASSMB” – Spitalul Clinic de Boli Infecțioase și Tropicale „Dr. Victor Babeș”</t>
  </si>
  <si>
    <t xml:space="preserve"> 10.602.102,27 </t>
  </si>
  <si>
    <t>12/05/2025</t>
  </si>
  <si>
    <t>12/09/2026</t>
  </si>
  <si>
    <t xml:space="preserve"> AA1 -11/11/2025 - prelungire perioada de implementare - 12 luni de la semnarea contractului;
AA2-prelungire perioada de implementare - 16 luni de la semnarea contractului; </t>
  </si>
  <si>
    <t>au fost aprobate și vitrate sumele eferente C.R. Nr.1 în valoare totală de  7.935.322,66 RON, din care contribuție UE 0,00 RON și buget de stat  7.935.322,66 RON</t>
  </si>
  <si>
    <t>Contract Finanțare PNIIUS Spital Clinic de Nefrologie DR Carol Davila  336773</t>
  </si>
  <si>
    <t>54619/14.05.2025</t>
  </si>
  <si>
    <t>Decontarea cheltuielilor realizate după 01.01.2024 în cadrul proiectului“DALI-Lucrări modernizare/extindere pentru instalații electrice, de ventilație, tratare a aerului și infrastructură de fluide medicale, precum și montarea de sisteme de detectare, semnalizare, alarmare incendii și în cazul depășirii concentrației maxime de oxigen pentru 9 spitale din Administrarea ASSMB” – Spitalul Clinic de Nefrologie DR Carol Davila ”</t>
  </si>
  <si>
    <t>7.182.364,23</t>
  </si>
  <si>
    <t>13.05.2025</t>
  </si>
  <si>
    <t>13.09.2026</t>
  </si>
  <si>
    <t xml:space="preserve"> AA1 -26/11/2025 - prelungire perioada de implementare - 12 luni de la semnarea contractului;
AA2-29.04.2026 prelungire perioada de implementare - 16 luni de la semnarea contractului; </t>
  </si>
  <si>
    <t>au fost aprobate și vitrate sumele eferente C.R. Nr.1 în valoare totală de  6.227.682,16 RON, din care contribuție UE 0,00 RON și buget de stat  6.227.682,16 RON</t>
  </si>
  <si>
    <t>Contract Finanțare PNIIUS Spital Clinic de Nefrologie Spitalul Clinic de Psihiatrie Prof. Dr. Al. Obregia  336806</t>
  </si>
  <si>
    <t>53309/09.05.2025</t>
  </si>
  <si>
    <t>Decontarea cheltuielilor realizate după 01.01.2024 în cadrul proiectului “DALI-„Lucrări de modernizare/extindere pentru instalații electrice, de ventilație, tratare a aerului și infrastructura de fluide medicale, precum și montarea sistemelor de detectare, semnalizare și alarmare la incendiu și în cazul depășirii concentrației maxime de oxigen pentru Spitalul Clinic de Psihiatrie Prof. Dr. Al. Obregia”</t>
  </si>
  <si>
    <t xml:space="preserve"> AA1 -04.12.2025 - prelungire perioada de implementare - 12 luni de la semnarea contractului;
AA2-28.04.2026 prelungire perioada de implementare - 14 luni de la semnarea contractului; 
AA3/24.06.2026 - prelungire perioada de implementare - 16 luni de la semnarea contractului si realocare economii intre linii bugetare</t>
  </si>
  <si>
    <t xml:space="preserve">au fost aprobate și virate sumele eferente C.R. Nr.1 în valoare totală de  4.401.506,04, </t>
  </si>
  <si>
    <t>Contract Finanțare PNIIUS Spital Clinic Sf Maria 336770</t>
  </si>
  <si>
    <t>53680/12.05.2025</t>
  </si>
  <si>
    <t>Decontarea cheltuielilor realizate după 01.01.2024 în cadrul proiectului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SFÂNTA MARIA”</t>
  </si>
  <si>
    <t>AA1/04.12.2025 - prelungire perioada de implementare - 12 luni de la semnarea contractului;
AA2/24.04.2026 - prelungire perioada de implementare - 16 luni de la semnarea contractului;
AA3/09.07.2026 - realocare economii intre linii bugetare;</t>
  </si>
  <si>
    <t>au fost aprobate și virate sumele eferente C.R. Nr.1 în valoare totală de  8.046.131,89 RON, din care contribuție UE 0,00 RON și buget de stat 8.046.131,89 RON.</t>
  </si>
  <si>
    <t>Contract Finanțare PNIIUS Spital Clinic Dr Ion Cantacuzino 336803</t>
  </si>
  <si>
    <t>56046/15.05.2025</t>
  </si>
  <si>
    <t>Decontarea cheltuielilor realizate după 01.01.2024 în cadrul proiectului „Lucrări modernizare/extindere pentru instalații electrice, de ventilație, tratare a aerului și infrastructura de fluide medicale, precum și montarea de sisteme de detectare, semnalizare, alarmare incendii și în cazul depășirii concentrației maxime de oxigen pentru  Spitalul Clinic Dr. Ion Cantacuzino”</t>
  </si>
  <si>
    <t>8.795.212,34</t>
  </si>
  <si>
    <t xml:space="preserve">AA1/03.12.2025 - prelungire perioada de implementare - 12 luni de la semnarea contractului;
AA2/24.04.2026 - prelungire perioada de implementare - 16 luni de la semnarea contractului;
</t>
  </si>
  <si>
    <t>au fost aprobate și virate sumele eferente C.R. Nr.1 în valoare totală de  8.280.631,47 RON, din care valoare nerambursabila 3.946.630,86 RON și buget de stat 3.946.630,86 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</si>
</sst>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m/yy;@"/>
    <numFmt numFmtId="165" formatCode="_-* #,##0.00_-;\-* #,##0.00_-;_-* &quot;-&quot;??_-;_-@_-"/>
    <numFmt numFmtId="166" formatCode="#,##0.00\ &quot;lei&quot;"/>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12"/>
      <name val="Times New Roman"/>
      <family val="1"/>
    </font>
    <font>
      <b/>
      <sz val="12"/>
      <name val="Times New Roman"/>
      <family val="1"/>
    </font>
    <font>
      <sz val="11"/>
      <color theme="1"/>
      <name val="Calibri"/>
      <family val="2"/>
      <scheme val="minor"/>
    </font>
    <font>
      <u/>
      <sz val="11"/>
      <color theme="10"/>
      <name val="Calibri"/>
      <family val="2"/>
      <scheme val="minor"/>
    </font>
    <font>
      <i/>
      <sz val="12"/>
      <name val="Times New Roman"/>
      <family val="1"/>
    </font>
    <font>
      <sz val="12"/>
      <color theme="1"/>
      <name val="Times New Roman"/>
      <family val="1"/>
    </font>
    <font>
      <sz val="12"/>
      <color theme="1" tint="0.14999847407452621"/>
      <name val="Times New Roman"/>
      <family val="1"/>
    </font>
    <font>
      <sz val="12"/>
      <color theme="3" tint="-0.249977111117893"/>
      <name val="Times New Roman"/>
      <family val="1"/>
    </font>
    <font>
      <sz val="12"/>
      <color theme="1"/>
      <name val="Times New Roman"/>
      <family val="1"/>
      <charset val="238"/>
    </font>
    <font>
      <sz val="11"/>
      <color theme="1"/>
      <name val="Times New Roman"/>
      <family val="1"/>
    </font>
    <font>
      <sz val="11"/>
      <name val="Times New Roman"/>
      <family val="1"/>
    </font>
    <font>
      <sz val="10"/>
      <name val="Times New Roman"/>
      <family val="1"/>
    </font>
    <font>
      <sz val="10"/>
      <color theme="1"/>
      <name val="Times New Roman"/>
      <family val="1"/>
    </font>
    <font>
      <sz val="12"/>
      <name val="Times New Roman"/>
      <family val="1"/>
      <charset val="238"/>
    </font>
    <font>
      <sz val="12"/>
      <name val="Calibri"/>
      <family val="2"/>
      <scheme val="minor"/>
    </font>
    <font>
      <b/>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6" fillId="0" borderId="0"/>
    <xf numFmtId="0" fontId="7" fillId="0" borderId="0" applyNumberFormat="0" applyFill="0" applyBorder="0" applyAlignment="0" applyProtection="0"/>
    <xf numFmtId="165" fontId="1" fillId="0" borderId="0" applyFont="0" applyFill="0" applyBorder="0" applyAlignment="0" applyProtection="0"/>
  </cellStyleXfs>
  <cellXfs count="257">
    <xf numFmtId="0" fontId="0" fillId="0" borderId="0" xfId="0"/>
    <xf numFmtId="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4" fontId="4" fillId="2" borderId="1" xfId="1" applyNumberFormat="1" applyFont="1" applyFill="1" applyBorder="1" applyAlignment="1">
      <alignment horizontal="center" vertical="center"/>
    </xf>
    <xf numFmtId="0" fontId="4" fillId="2" borderId="0" xfId="0" applyFont="1" applyFill="1" applyAlignment="1">
      <alignment horizontal="center" vertical="center" wrapText="1"/>
    </xf>
    <xf numFmtId="1"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 fontId="5" fillId="2" borderId="1" xfId="1"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43" fontId="5" fillId="2" borderId="1" xfId="1" applyFont="1" applyFill="1" applyBorder="1" applyAlignment="1">
      <alignment horizontal="center" vertical="center" wrapText="1"/>
    </xf>
    <xf numFmtId="4" fontId="4" fillId="2" borderId="1" xfId="0" applyNumberFormat="1" applyFont="1" applyFill="1" applyBorder="1" applyAlignment="1">
      <alignment horizontal="center" vertical="center"/>
    </xf>
    <xf numFmtId="43" fontId="4" fillId="2" borderId="1" xfId="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4" fontId="4" fillId="2" borderId="1" xfId="2" applyNumberFormat="1" applyFont="1" applyFill="1" applyBorder="1" applyAlignment="1">
      <alignment horizontal="center" vertical="center" wrapText="1"/>
    </xf>
    <xf numFmtId="0" fontId="5"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 xfId="1" applyNumberFormat="1" applyFont="1" applyFill="1" applyBorder="1" applyAlignment="1">
      <alignment horizontal="center" vertical="center"/>
    </xf>
    <xf numFmtId="14" fontId="5" fillId="2" borderId="1" xfId="0" applyNumberFormat="1" applyFont="1" applyFill="1" applyBorder="1" applyAlignment="1">
      <alignment horizontal="center" vertical="center"/>
    </xf>
    <xf numFmtId="0" fontId="5" fillId="2" borderId="0" xfId="0" applyFont="1" applyFill="1" applyAlignment="1">
      <alignment horizontal="center" vertical="center"/>
    </xf>
    <xf numFmtId="14" fontId="4" fillId="2" borderId="1" xfId="0" applyNumberFormat="1" applyFont="1" applyFill="1" applyBorder="1" applyAlignment="1">
      <alignment horizontal="center" vertical="center"/>
    </xf>
    <xf numFmtId="0" fontId="4" fillId="2" borderId="0" xfId="0" applyFont="1" applyFill="1" applyAlignment="1">
      <alignment horizontal="center" vertical="center"/>
    </xf>
    <xf numFmtId="4" fontId="4" fillId="2" borderId="0" xfId="0" applyNumberFormat="1" applyFont="1" applyFill="1" applyAlignment="1">
      <alignment horizontal="center" vertical="center"/>
    </xf>
    <xf numFmtId="14" fontId="4" fillId="2" borderId="0" xfId="0" applyNumberFormat="1" applyFont="1" applyFill="1" applyAlignment="1">
      <alignment horizontal="center" vertical="center"/>
    </xf>
    <xf numFmtId="4" fontId="9" fillId="2" borderId="1" xfId="0" applyNumberFormat="1" applyFont="1" applyFill="1" applyBorder="1" applyAlignment="1">
      <alignment horizontal="center" vertical="center"/>
    </xf>
    <xf numFmtId="0" fontId="4" fillId="2" borderId="1" xfId="2" applyFont="1" applyFill="1" applyBorder="1" applyAlignment="1">
      <alignment horizontal="center" vertical="center"/>
    </xf>
    <xf numFmtId="0" fontId="9" fillId="2" borderId="1" xfId="0" applyFont="1" applyFill="1" applyBorder="1" applyAlignment="1">
      <alignment horizontal="center" vertical="center" wrapText="1"/>
    </xf>
    <xf numFmtId="0" fontId="4" fillId="2" borderId="4" xfId="0" applyFont="1" applyFill="1" applyBorder="1" applyAlignment="1">
      <alignment horizontal="center" vertical="center"/>
    </xf>
    <xf numFmtId="4" fontId="9"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3" borderId="1" xfId="0" applyFont="1" applyFill="1" applyBorder="1" applyAlignment="1">
      <alignment horizontal="center" vertical="center"/>
    </xf>
    <xf numFmtId="4" fontId="4" fillId="3" borderId="1" xfId="0" applyNumberFormat="1" applyFont="1" applyFill="1" applyBorder="1" applyAlignment="1">
      <alignment horizontal="center" vertical="center"/>
    </xf>
    <xf numFmtId="1"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 fontId="4" fillId="3" borderId="1" xfId="2" applyNumberFormat="1" applyFont="1" applyFill="1" applyBorder="1" applyAlignment="1">
      <alignment horizontal="center" vertical="center" wrapText="1"/>
    </xf>
    <xf numFmtId="4" fontId="4" fillId="3" borderId="1" xfId="1"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4"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4" fontId="9" fillId="3" borderId="3" xfId="0" applyNumberFormat="1" applyFont="1" applyFill="1" applyBorder="1" applyAlignment="1">
      <alignment horizontal="center" vertical="center" wrapText="1"/>
    </xf>
    <xf numFmtId="43" fontId="4" fillId="3" borderId="1" xfId="1" applyFont="1" applyFill="1" applyBorder="1" applyAlignment="1">
      <alignment horizontal="center" vertical="center" wrapText="1"/>
    </xf>
    <xf numFmtId="4" fontId="10" fillId="3" borderId="1" xfId="0" applyNumberFormat="1" applyFont="1" applyFill="1" applyBorder="1" applyAlignment="1">
      <alignment horizontal="center" vertical="center" wrapText="1"/>
    </xf>
    <xf numFmtId="4" fontId="11" fillId="3" borderId="1" xfId="0" applyNumberFormat="1" applyFont="1" applyFill="1" applyBorder="1" applyAlignment="1">
      <alignment horizontal="center" vertical="center" wrapText="1"/>
    </xf>
    <xf numFmtId="4" fontId="9" fillId="3"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2" fontId="5"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0" fillId="2" borderId="1" xfId="0" applyFill="1" applyBorder="1" applyAlignment="1">
      <alignment horizontal="center" vertical="center"/>
    </xf>
    <xf numFmtId="0" fontId="12" fillId="2" borderId="1" xfId="0" applyFont="1" applyFill="1" applyBorder="1" applyAlignment="1">
      <alignment horizontal="center" vertical="center"/>
    </xf>
    <xf numFmtId="0" fontId="0" fillId="2" borderId="1" xfId="0" applyFill="1" applyBorder="1" applyAlignment="1">
      <alignment horizontal="center" vertical="center" wrapText="1"/>
    </xf>
    <xf numFmtId="14" fontId="13" fillId="2" borderId="1" xfId="0" applyNumberFormat="1" applyFont="1" applyFill="1" applyBorder="1" applyAlignment="1">
      <alignment horizontal="center" vertical="center" wrapText="1"/>
    </xf>
    <xf numFmtId="2" fontId="14" fillId="2" borderId="1" xfId="0" applyNumberFormat="1" applyFont="1" applyFill="1" applyBorder="1" applyAlignment="1">
      <alignment horizontal="center" vertical="center" wrapText="1"/>
    </xf>
    <xf numFmtId="14" fontId="14"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3" fillId="2" borderId="1" xfId="0" applyFont="1" applyFill="1" applyBorder="1" applyAlignment="1" applyProtection="1">
      <alignment horizontal="center" vertical="center" wrapText="1"/>
      <protection locked="0"/>
    </xf>
    <xf numFmtId="43" fontId="13" fillId="2" borderId="1" xfId="1" applyFont="1" applyFill="1" applyBorder="1" applyAlignment="1">
      <alignment horizontal="center" vertical="center" wrapText="1"/>
    </xf>
    <xf numFmtId="0" fontId="16" fillId="2" borderId="1" xfId="0" applyFont="1" applyFill="1" applyBorder="1" applyAlignment="1">
      <alignment horizontal="center" vertical="center"/>
    </xf>
    <xf numFmtId="43" fontId="0" fillId="2" borderId="1" xfId="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43" fontId="9" fillId="2" borderId="1" xfId="1" applyFont="1" applyFill="1" applyBorder="1" applyAlignment="1">
      <alignment horizontal="center" vertical="center" wrapText="1"/>
    </xf>
    <xf numFmtId="4" fontId="16" fillId="2" borderId="1" xfId="0" applyNumberFormat="1" applyFont="1" applyFill="1" applyBorder="1" applyAlignment="1">
      <alignment horizontal="center" vertical="center"/>
    </xf>
    <xf numFmtId="14" fontId="9" fillId="2" borderId="1" xfId="0" applyNumberFormat="1" applyFont="1" applyFill="1" applyBorder="1" applyAlignment="1">
      <alignment horizontal="center" vertical="center"/>
    </xf>
    <xf numFmtId="14" fontId="4" fillId="0" borderId="1" xfId="0" applyNumberFormat="1" applyFont="1" applyBorder="1" applyAlignment="1">
      <alignment horizontal="center" vertical="center" wrapText="1"/>
    </xf>
    <xf numFmtId="165" fontId="4" fillId="2" borderId="1" xfId="5" applyFont="1" applyFill="1" applyBorder="1" applyAlignment="1">
      <alignment horizontal="center" vertical="center" wrapText="1"/>
    </xf>
    <xf numFmtId="43" fontId="4" fillId="2" borderId="1" xfId="1" applyFont="1" applyFill="1" applyBorder="1" applyAlignment="1">
      <alignment horizontal="center" vertical="center"/>
    </xf>
    <xf numFmtId="165" fontId="4" fillId="2" borderId="1" xfId="5" applyFont="1"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166" fontId="4" fillId="2" borderId="1" xfId="1" applyNumberFormat="1"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43" fontId="4" fillId="0" borderId="1" xfId="1"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1" applyNumberFormat="1" applyFont="1" applyFill="1" applyBorder="1" applyAlignment="1">
      <alignment horizontal="center" vertical="center" wrapText="1"/>
    </xf>
    <xf numFmtId="166" fontId="4" fillId="0" borderId="1" xfId="1" applyNumberFormat="1"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43" fontId="4" fillId="0" borderId="1" xfId="1" applyFont="1" applyFill="1" applyBorder="1" applyAlignment="1">
      <alignment horizontal="center" vertical="center"/>
    </xf>
    <xf numFmtId="14" fontId="4" fillId="0" borderId="1" xfId="0" applyNumberFormat="1" applyFont="1" applyBorder="1" applyAlignment="1">
      <alignment horizontal="center" vertical="center"/>
    </xf>
    <xf numFmtId="1" fontId="4" fillId="2" borderId="1" xfId="1" applyNumberFormat="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4" fontId="4" fillId="2" borderId="1" xfId="0" applyNumberFormat="1" applyFont="1" applyFill="1" applyBorder="1" applyAlignment="1">
      <alignment horizontal="right" vertical="center" wrapText="1"/>
    </xf>
    <xf numFmtId="0" fontId="9" fillId="0" borderId="1" xfId="0" applyFont="1" applyBorder="1" applyAlignment="1">
      <alignment horizontal="center" vertical="center"/>
    </xf>
    <xf numFmtId="4"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4" fillId="0" borderId="1" xfId="1"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3"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wrapText="1"/>
    </xf>
    <xf numFmtId="165" fontId="4" fillId="0" borderId="1" xfId="5" applyFont="1" applyFill="1" applyBorder="1" applyAlignment="1">
      <alignment horizontal="center" vertical="center" wrapText="1"/>
    </xf>
    <xf numFmtId="4"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3" fontId="4" fillId="0" borderId="1" xfId="0" applyNumberFormat="1" applyFont="1" applyBorder="1" applyAlignment="1">
      <alignment horizontal="center" vertical="center" wrapText="1"/>
    </xf>
    <xf numFmtId="3" fontId="4" fillId="0" borderId="1" xfId="1"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17" fillId="2" borderId="1" xfId="0" applyFont="1" applyFill="1" applyBorder="1" applyAlignment="1">
      <alignment horizontal="center" vertical="center" wrapText="1"/>
    </xf>
    <xf numFmtId="14" fontId="18" fillId="2" borderId="1" xfId="0" applyNumberFormat="1" applyFont="1" applyFill="1" applyBorder="1" applyAlignment="1">
      <alignment horizontal="center" vertical="center" wrapText="1"/>
    </xf>
    <xf numFmtId="2"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top" wrapText="1"/>
    </xf>
    <xf numFmtId="14" fontId="18" fillId="0" borderId="1" xfId="0" applyNumberFormat="1" applyFont="1" applyBorder="1" applyAlignment="1">
      <alignment horizontal="center" vertical="center" wrapText="1"/>
    </xf>
    <xf numFmtId="43" fontId="4" fillId="0" borderId="1" xfId="1" applyFont="1" applyFill="1" applyBorder="1" applyAlignment="1">
      <alignment horizontal="right" vertical="center"/>
    </xf>
    <xf numFmtId="43" fontId="4" fillId="0" borderId="1" xfId="1"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43" fontId="4" fillId="0" borderId="4" xfId="1" applyFont="1" applyBorder="1" applyAlignment="1">
      <alignment horizontal="right" vertical="center"/>
    </xf>
    <xf numFmtId="43" fontId="4" fillId="0" borderId="4" xfId="1" applyFont="1" applyBorder="1" applyAlignment="1">
      <alignment horizontal="center" vertical="center"/>
    </xf>
    <xf numFmtId="4" fontId="4" fillId="0" borderId="4" xfId="0" applyNumberFormat="1" applyFont="1" applyBorder="1" applyAlignment="1">
      <alignment horizontal="center" vertical="center"/>
    </xf>
    <xf numFmtId="14" fontId="4" fillId="0" borderId="4" xfId="0" applyNumberFormat="1" applyFont="1" applyBorder="1" applyAlignment="1">
      <alignment horizontal="center" vertical="center"/>
    </xf>
    <xf numFmtId="43" fontId="4" fillId="0" borderId="1" xfId="1" applyFont="1" applyBorder="1" applyAlignment="1">
      <alignment horizontal="right" vertical="center"/>
    </xf>
    <xf numFmtId="0" fontId="4" fillId="0" borderId="12" xfId="0" applyFont="1" applyBorder="1" applyAlignment="1">
      <alignment horizontal="center" vertical="center"/>
    </xf>
    <xf numFmtId="4" fontId="4" fillId="0" borderId="1" xfId="0" applyNumberFormat="1" applyFont="1" applyBorder="1" applyAlignment="1">
      <alignment horizontal="right" vertical="center"/>
    </xf>
    <xf numFmtId="43" fontId="4" fillId="0" borderId="1" xfId="1" applyFont="1" applyBorder="1" applyAlignment="1">
      <alignment horizontal="center" vertical="center" wrapText="1"/>
    </xf>
    <xf numFmtId="0" fontId="4" fillId="2" borderId="4" xfId="0" applyFont="1" applyFill="1" applyBorder="1" applyAlignment="1">
      <alignment horizontal="center" vertical="center" wrapText="1"/>
    </xf>
    <xf numFmtId="4" fontId="4" fillId="2" borderId="4" xfId="0" applyNumberFormat="1" applyFont="1" applyFill="1" applyBorder="1" applyAlignment="1">
      <alignment horizontal="center" vertical="center"/>
    </xf>
    <xf numFmtId="0" fontId="4" fillId="2" borderId="6" xfId="0" applyFont="1" applyFill="1" applyBorder="1" applyAlignment="1">
      <alignment horizontal="center" vertical="center"/>
    </xf>
    <xf numFmtId="4" fontId="4" fillId="2" borderId="3" xfId="0" applyNumberFormat="1"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3" fontId="4" fillId="2" borderId="1" xfId="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 fontId="4" fillId="2" borderId="3" xfId="0" applyNumberFormat="1" applyFont="1" applyFill="1" applyBorder="1" applyAlignment="1">
      <alignment horizontal="center" vertical="center"/>
    </xf>
    <xf numFmtId="4" fontId="4" fillId="2" borderId="5" xfId="0" applyNumberFormat="1" applyFont="1" applyFill="1" applyBorder="1" applyAlignment="1">
      <alignment horizontal="center" vertical="center"/>
    </xf>
    <xf numFmtId="4" fontId="4" fillId="2" borderId="4"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4" fillId="2" borderId="4" xfId="0" applyNumberFormat="1" applyFont="1" applyFill="1" applyBorder="1" applyAlignment="1">
      <alignment horizontal="center" vertical="center"/>
    </xf>
    <xf numFmtId="4" fontId="4" fillId="2" borderId="5" xfId="0"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wrapText="1"/>
    </xf>
    <xf numFmtId="49" fontId="4" fillId="2" borderId="5" xfId="1" applyNumberFormat="1"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4" fontId="4" fillId="2" borderId="1" xfId="2"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4" fontId="4" fillId="2" borderId="3" xfId="1" applyNumberFormat="1" applyFont="1" applyFill="1" applyBorder="1" applyAlignment="1">
      <alignment horizontal="center" vertical="center" wrapText="1"/>
    </xf>
    <xf numFmtId="4" fontId="4" fillId="2" borderId="5" xfId="1" applyNumberFormat="1" applyFont="1" applyFill="1" applyBorder="1" applyAlignment="1">
      <alignment horizontal="center" vertical="center" wrapText="1"/>
    </xf>
    <xf numFmtId="4" fontId="4" fillId="2" borderId="4" xfId="1"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2"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4" fillId="2" borderId="0" xfId="0" applyFont="1" applyFill="1" applyAlignment="1">
      <alignment horizontal="center" vertical="center"/>
    </xf>
    <xf numFmtId="4" fontId="5" fillId="2" borderId="1" xfId="0" applyNumberFormat="1" applyFont="1" applyFill="1" applyBorder="1" applyAlignment="1">
      <alignment horizontal="center" vertical="center" wrapText="1"/>
    </xf>
    <xf numFmtId="43" fontId="5" fillId="2" borderId="1" xfId="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4" fontId="4" fillId="2" borderId="7" xfId="0" applyNumberFormat="1" applyFont="1" applyFill="1" applyBorder="1" applyAlignment="1">
      <alignment horizontal="center" vertical="center" wrapText="1"/>
    </xf>
    <xf numFmtId="4" fontId="4" fillId="2" borderId="8"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2" fontId="4" fillId="2" borderId="5" xfId="0" applyNumberFormat="1"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4" fontId="4" fillId="2" borderId="9" xfId="0" applyNumberFormat="1" applyFont="1" applyFill="1" applyBorder="1" applyAlignment="1">
      <alignment horizontal="center" vertical="center" wrapText="1"/>
    </xf>
    <xf numFmtId="4" fontId="4" fillId="2" borderId="10" xfId="0" applyNumberFormat="1" applyFont="1" applyFill="1" applyBorder="1" applyAlignment="1">
      <alignment horizontal="center" vertical="center" wrapText="1"/>
    </xf>
    <xf numFmtId="4" fontId="4" fillId="2" borderId="11" xfId="0" applyNumberFormat="1" applyFont="1" applyFill="1" applyBorder="1" applyAlignment="1">
      <alignment horizontal="center" vertical="center" wrapText="1"/>
    </xf>
    <xf numFmtId="4" fontId="4" fillId="2" borderId="6" xfId="0" applyNumberFormat="1" applyFont="1" applyFill="1" applyBorder="1" applyAlignment="1">
      <alignment horizontal="center" vertical="center" wrapText="1"/>
    </xf>
    <xf numFmtId="4" fontId="4" fillId="2" borderId="0" xfId="0" applyNumberFormat="1" applyFont="1" applyFill="1" applyAlignment="1">
      <alignment horizontal="center" vertical="center" wrapText="1"/>
    </xf>
    <xf numFmtId="4" fontId="4" fillId="2" borderId="15" xfId="0" applyNumberFormat="1" applyFont="1" applyFill="1" applyBorder="1" applyAlignment="1">
      <alignment horizontal="center" vertical="center" wrapText="1"/>
    </xf>
    <xf numFmtId="4" fontId="4" fillId="2" borderId="12" xfId="0" applyNumberFormat="1" applyFont="1" applyFill="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2" borderId="14"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43" fontId="4" fillId="2" borderId="2" xfId="1" applyFont="1" applyFill="1" applyBorder="1" applyAlignment="1">
      <alignment horizontal="center" vertical="center" wrapText="1"/>
    </xf>
    <xf numFmtId="43" fontId="4" fillId="2" borderId="7" xfId="1" applyFont="1" applyFill="1" applyBorder="1" applyAlignment="1">
      <alignment horizontal="center" vertical="center" wrapText="1"/>
    </xf>
    <xf numFmtId="43" fontId="4" fillId="2" borderId="8" xfId="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xf>
    <xf numFmtId="4" fontId="4" fillId="0" borderId="2" xfId="0" applyNumberFormat="1" applyFont="1" applyBorder="1" applyAlignment="1">
      <alignment horizontal="center" vertical="center"/>
    </xf>
    <xf numFmtId="4" fontId="4" fillId="0" borderId="7" xfId="0" applyNumberFormat="1" applyFont="1" applyBorder="1" applyAlignment="1">
      <alignment horizontal="center" vertical="center"/>
    </xf>
    <xf numFmtId="4" fontId="4" fillId="0" borderId="8" xfId="0" applyNumberFormat="1" applyFont="1" applyBorder="1" applyAlignment="1">
      <alignment horizontal="center" vertical="center"/>
    </xf>
    <xf numFmtId="4" fontId="4" fillId="0" borderId="2" xfId="0" applyNumberFormat="1" applyFont="1" applyBorder="1" applyAlignment="1">
      <alignment horizontal="center" vertical="center" wrapText="1"/>
    </xf>
    <xf numFmtId="4" fontId="19" fillId="3" borderId="1" xfId="0" applyNumberFormat="1" applyFont="1" applyFill="1" applyBorder="1" applyAlignment="1">
      <alignment horizontal="center" vertical="center"/>
    </xf>
    <xf numFmtId="0" fontId="9" fillId="3" borderId="1" xfId="0" applyFont="1" applyFill="1" applyBorder="1" applyAlignment="1">
      <alignment horizontal="center" vertical="center" wrapText="1"/>
    </xf>
    <xf numFmtId="4" fontId="4" fillId="3" borderId="1" xfId="2" quotePrefix="1" applyNumberFormat="1"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43" fontId="4" fillId="2" borderId="1" xfId="1" applyFont="1" applyFill="1" applyBorder="1" applyAlignment="1">
      <alignment vertical="center"/>
    </xf>
    <xf numFmtId="2" fontId="9" fillId="2" borderId="1" xfId="0" applyNumberFormat="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43" fontId="4" fillId="2" borderId="1" xfId="1" applyFont="1" applyFill="1" applyBorder="1" applyAlignment="1">
      <alignment horizontal="right" vertical="center"/>
    </xf>
    <xf numFmtId="43" fontId="4" fillId="2" borderId="4" xfId="1" applyFont="1" applyFill="1" applyBorder="1" applyAlignment="1">
      <alignment horizontal="right" vertical="center"/>
    </xf>
    <xf numFmtId="43" fontId="4" fillId="2" borderId="4" xfId="1" applyFont="1" applyFill="1" applyBorder="1" applyAlignment="1">
      <alignment horizontal="center" vertical="center"/>
    </xf>
    <xf numFmtId="14" fontId="4" fillId="2" borderId="4" xfId="0" applyNumberFormat="1" applyFont="1" applyFill="1" applyBorder="1" applyAlignment="1">
      <alignment horizontal="center" vertical="center"/>
    </xf>
    <xf numFmtId="0" fontId="4" fillId="2" borderId="1" xfId="1"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xf>
    <xf numFmtId="4" fontId="4" fillId="2" borderId="7" xfId="0" applyNumberFormat="1" applyFont="1" applyFill="1" applyBorder="1" applyAlignment="1">
      <alignment horizontal="center" vertical="center"/>
    </xf>
    <xf numFmtId="4" fontId="4" fillId="2" borderId="8" xfId="0" applyNumberFormat="1" applyFont="1" applyFill="1" applyBorder="1" applyAlignment="1">
      <alignment horizontal="center" vertical="center"/>
    </xf>
    <xf numFmtId="0" fontId="4" fillId="2" borderId="12" xfId="0" applyFont="1" applyFill="1" applyBorder="1" applyAlignment="1">
      <alignment horizontal="center" vertical="center"/>
    </xf>
    <xf numFmtId="43" fontId="4" fillId="2" borderId="1" xfId="1" applyFont="1" applyFill="1" applyBorder="1" applyAlignment="1">
      <alignment horizontal="right" vertical="center" wrapText="1"/>
    </xf>
    <xf numFmtId="0" fontId="4" fillId="2" borderId="1" xfId="0" applyFont="1" applyFill="1" applyBorder="1" applyAlignment="1">
      <alignment horizontal="center" wrapText="1"/>
    </xf>
    <xf numFmtId="0" fontId="4" fillId="2" borderId="1" xfId="0" applyFont="1" applyFill="1" applyBorder="1"/>
    <xf numFmtId="0" fontId="4" fillId="2" borderId="1" xfId="0" applyFont="1" applyFill="1" applyBorder="1" applyAlignment="1">
      <alignment horizontal="center"/>
    </xf>
  </cellXfs>
  <cellStyles count="6">
    <cellStyle name="Comma" xfId="1" builtinId="3"/>
    <cellStyle name="Comma 2" xfId="5" xr:uid="{A6FFB77F-C01A-4623-B1EE-105430FBB67A}"/>
    <cellStyle name="Hyperlink" xfId="2" builtinId="8"/>
    <cellStyle name="Hyperlink 2" xfId="4" xr:uid="{FFEBA4FA-FCD7-40BD-ADD7-FD085BC19142}"/>
    <cellStyle name="Normal" xfId="0" builtinId="0"/>
    <cellStyle name="Normal 2" xfId="3" xr:uid="{E3C07AEF-5985-4AD8-8293-44368A5F2CDD}"/>
  </cellStyles>
  <dxfs count="48">
    <dxf>
      <font>
        <color rgb="FF006100"/>
      </font>
      <fill>
        <patternFill>
          <bgColor rgb="FFC6EF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patternType="solid">
          <bgColor rgb="FFFFC7CE"/>
        </patternFill>
      </fill>
    </dxf>
    <dxf>
      <font>
        <color rgb="FF9C5700"/>
      </font>
      <fill>
        <patternFill patternType="solid">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patternType="solid">
          <bgColor rgb="FFFFC7CE"/>
        </patternFill>
      </fill>
    </dxf>
    <dxf>
      <font>
        <color rgb="FF9C5700"/>
      </font>
      <fill>
        <patternFill patternType="solid">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33CC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4C9C-93DC-40B4-914E-10B89797306F}">
  <sheetPr>
    <pageSetUpPr fitToPage="1"/>
  </sheetPr>
  <dimension ref="A1:W945"/>
  <sheetViews>
    <sheetView topLeftCell="A942" zoomScale="70" zoomScaleNormal="70" workbookViewId="0">
      <selection activeCell="A946" sqref="A946"/>
    </sheetView>
  </sheetViews>
  <sheetFormatPr defaultRowHeight="15.75" x14ac:dyDescent="0.25"/>
  <cols>
    <col min="1" max="1" width="7.140625" style="27" customWidth="1"/>
    <col min="2" max="2" width="21.140625" style="5" customWidth="1"/>
    <col min="3" max="3" width="22.7109375" style="27" customWidth="1"/>
    <col min="4" max="4" width="59.140625" style="27" customWidth="1"/>
    <col min="5" max="5" width="17.42578125" style="5" customWidth="1"/>
    <col min="6" max="6" width="10.7109375" style="27" customWidth="1"/>
    <col min="7" max="7" width="23.7109375" style="5" customWidth="1"/>
    <col min="8" max="8" width="24.42578125" style="27" customWidth="1"/>
    <col min="9" max="9" width="23.140625" style="28" customWidth="1"/>
    <col min="10" max="10" width="15.7109375" style="5" customWidth="1"/>
    <col min="11" max="11" width="15.5703125" style="29" bestFit="1" customWidth="1"/>
    <col min="12" max="12" width="15" style="29" customWidth="1"/>
    <col min="13" max="13" width="24.42578125" style="5" customWidth="1"/>
    <col min="14" max="14" width="17.140625" style="28" customWidth="1"/>
    <col min="15" max="15" width="22.42578125" style="28" customWidth="1"/>
    <col min="16" max="16" width="15.5703125" style="28" bestFit="1" customWidth="1"/>
    <col min="17" max="17" width="15.85546875" style="27" customWidth="1"/>
    <col min="18" max="18" width="25.7109375" style="27" bestFit="1" customWidth="1"/>
    <col min="19" max="19" width="13.85546875" style="27" customWidth="1"/>
    <col min="20" max="16384" width="9.140625" style="27"/>
  </cols>
  <sheetData>
    <row r="1" spans="1:17" s="25" customFormat="1" ht="78.75" x14ac:dyDescent="0.25">
      <c r="A1" s="8" t="s">
        <v>7</v>
      </c>
      <c r="B1" s="8" t="s">
        <v>8</v>
      </c>
      <c r="C1" s="8" t="s">
        <v>30</v>
      </c>
      <c r="D1" s="8" t="s">
        <v>9</v>
      </c>
      <c r="E1" s="8" t="s">
        <v>31</v>
      </c>
      <c r="F1" s="8" t="s">
        <v>32</v>
      </c>
      <c r="G1" s="8" t="s">
        <v>28</v>
      </c>
      <c r="H1" s="9" t="s">
        <v>29</v>
      </c>
      <c r="I1" s="10" t="s">
        <v>33</v>
      </c>
      <c r="J1" s="9" t="s">
        <v>34</v>
      </c>
      <c r="K1" s="11" t="s">
        <v>35</v>
      </c>
      <c r="L1" s="11" t="s">
        <v>36</v>
      </c>
      <c r="M1" s="12" t="s">
        <v>37</v>
      </c>
      <c r="N1" s="177" t="s">
        <v>10</v>
      </c>
      <c r="O1" s="177"/>
      <c r="P1" s="9" t="s">
        <v>27</v>
      </c>
      <c r="Q1" s="8" t="s">
        <v>40</v>
      </c>
    </row>
    <row r="2" spans="1:17" s="25" customFormat="1" ht="47.25" x14ac:dyDescent="0.25">
      <c r="A2" s="20"/>
      <c r="B2" s="8"/>
      <c r="C2" s="8"/>
      <c r="D2" s="8"/>
      <c r="E2" s="8"/>
      <c r="F2" s="8"/>
      <c r="G2" s="8"/>
      <c r="H2" s="22"/>
      <c r="I2" s="23"/>
      <c r="J2" s="9"/>
      <c r="K2" s="24"/>
      <c r="L2" s="24"/>
      <c r="M2" s="12"/>
      <c r="N2" s="9" t="s">
        <v>38</v>
      </c>
      <c r="O2" s="9" t="s">
        <v>39</v>
      </c>
      <c r="P2" s="22"/>
      <c r="Q2" s="20"/>
    </row>
    <row r="3" spans="1:17" x14ac:dyDescent="0.25">
      <c r="A3" s="166" t="s">
        <v>41</v>
      </c>
      <c r="B3" s="166"/>
      <c r="C3" s="166"/>
      <c r="D3" s="166"/>
      <c r="E3" s="166"/>
      <c r="F3" s="166"/>
      <c r="G3" s="166"/>
      <c r="H3" s="166"/>
      <c r="I3" s="166"/>
      <c r="J3" s="166"/>
      <c r="K3" s="166"/>
      <c r="L3" s="166"/>
      <c r="M3" s="166"/>
      <c r="N3" s="166"/>
      <c r="O3" s="166"/>
      <c r="P3" s="166"/>
      <c r="Q3" s="166"/>
    </row>
    <row r="4" spans="1:17" x14ac:dyDescent="0.25">
      <c r="A4" s="7"/>
      <c r="B4" s="7"/>
      <c r="C4" s="7"/>
      <c r="D4" s="7"/>
      <c r="E4" s="7"/>
      <c r="F4" s="7"/>
      <c r="G4" s="7"/>
      <c r="H4" s="7"/>
      <c r="I4" s="13"/>
      <c r="J4" s="7"/>
      <c r="K4" s="7"/>
      <c r="L4" s="7"/>
      <c r="M4" s="7"/>
      <c r="N4" s="13"/>
      <c r="O4" s="13"/>
      <c r="P4" s="13"/>
      <c r="Q4" s="7"/>
    </row>
    <row r="5" spans="1:17" ht="110.25" x14ac:dyDescent="0.25">
      <c r="A5" s="2">
        <v>1</v>
      </c>
      <c r="B5" s="2" t="s">
        <v>2</v>
      </c>
      <c r="C5" s="31" t="s">
        <v>551</v>
      </c>
      <c r="D5" s="2" t="s">
        <v>552</v>
      </c>
      <c r="E5" s="2" t="s">
        <v>555</v>
      </c>
      <c r="F5" s="2">
        <v>1</v>
      </c>
      <c r="G5" s="2" t="s">
        <v>4</v>
      </c>
      <c r="H5" s="7" t="s">
        <v>15</v>
      </c>
      <c r="I5" s="1">
        <v>634032</v>
      </c>
      <c r="J5" s="6" t="s">
        <v>26</v>
      </c>
      <c r="K5" s="2" t="s">
        <v>553</v>
      </c>
      <c r="L5" s="16" t="s">
        <v>554</v>
      </c>
      <c r="M5" s="19" t="s">
        <v>833</v>
      </c>
      <c r="N5" s="1"/>
      <c r="O5" s="1"/>
      <c r="P5" s="1"/>
      <c r="Q5" s="7" t="s">
        <v>13</v>
      </c>
    </row>
    <row r="6" spans="1:17" ht="110.25" customHeight="1" x14ac:dyDescent="0.25">
      <c r="A6" s="139">
        <v>2</v>
      </c>
      <c r="B6" s="139" t="s">
        <v>43</v>
      </c>
      <c r="C6" s="178" t="s">
        <v>557</v>
      </c>
      <c r="D6" s="139" t="s">
        <v>552</v>
      </c>
      <c r="E6" s="139" t="s">
        <v>15</v>
      </c>
      <c r="F6" s="139" t="s">
        <v>15</v>
      </c>
      <c r="G6" s="139" t="s">
        <v>4</v>
      </c>
      <c r="H6" s="143" t="s">
        <v>15</v>
      </c>
      <c r="I6" s="141">
        <v>134310</v>
      </c>
      <c r="J6" s="160" t="s">
        <v>26</v>
      </c>
      <c r="K6" s="139" t="s">
        <v>448</v>
      </c>
      <c r="L6" s="163" t="s">
        <v>237</v>
      </c>
      <c r="M6" s="158"/>
      <c r="N6" s="1">
        <v>26862</v>
      </c>
      <c r="O6" s="1" t="s">
        <v>556</v>
      </c>
      <c r="P6" s="141">
        <f>SUM(N6:N10)</f>
        <v>134310</v>
      </c>
      <c r="Q6" s="143" t="s">
        <v>14</v>
      </c>
    </row>
    <row r="7" spans="1:17" x14ac:dyDescent="0.25">
      <c r="A7" s="139"/>
      <c r="B7" s="139"/>
      <c r="C7" s="178"/>
      <c r="D7" s="139"/>
      <c r="E7" s="139"/>
      <c r="F7" s="139"/>
      <c r="G7" s="139"/>
      <c r="H7" s="143"/>
      <c r="I7" s="141"/>
      <c r="J7" s="160"/>
      <c r="K7" s="139"/>
      <c r="L7" s="163"/>
      <c r="M7" s="158"/>
      <c r="N7" s="1">
        <v>26862</v>
      </c>
      <c r="O7" s="1" t="s">
        <v>834</v>
      </c>
      <c r="P7" s="141"/>
      <c r="Q7" s="143"/>
    </row>
    <row r="8" spans="1:17" x14ac:dyDescent="0.25">
      <c r="A8" s="139"/>
      <c r="B8" s="139"/>
      <c r="C8" s="178"/>
      <c r="D8" s="139"/>
      <c r="E8" s="139"/>
      <c r="F8" s="139"/>
      <c r="G8" s="139"/>
      <c r="H8" s="143"/>
      <c r="I8" s="141"/>
      <c r="J8" s="160"/>
      <c r="K8" s="139"/>
      <c r="L8" s="163"/>
      <c r="M8" s="158"/>
      <c r="N8" s="1">
        <v>26862</v>
      </c>
      <c r="O8" s="1" t="s">
        <v>835</v>
      </c>
      <c r="P8" s="141"/>
      <c r="Q8" s="143"/>
    </row>
    <row r="9" spans="1:17" x14ac:dyDescent="0.25">
      <c r="A9" s="139"/>
      <c r="B9" s="139"/>
      <c r="C9" s="178"/>
      <c r="D9" s="139"/>
      <c r="E9" s="139"/>
      <c r="F9" s="139"/>
      <c r="G9" s="139"/>
      <c r="H9" s="143"/>
      <c r="I9" s="141"/>
      <c r="J9" s="160"/>
      <c r="K9" s="139"/>
      <c r="L9" s="163"/>
      <c r="M9" s="158"/>
      <c r="N9" s="1">
        <v>26862</v>
      </c>
      <c r="O9" s="1" t="s">
        <v>836</v>
      </c>
      <c r="P9" s="141"/>
      <c r="Q9" s="143"/>
    </row>
    <row r="10" spans="1:17" x14ac:dyDescent="0.25">
      <c r="A10" s="139"/>
      <c r="B10" s="139"/>
      <c r="C10" s="178"/>
      <c r="D10" s="139"/>
      <c r="E10" s="139"/>
      <c r="F10" s="139"/>
      <c r="G10" s="139"/>
      <c r="H10" s="143"/>
      <c r="I10" s="141"/>
      <c r="J10" s="160"/>
      <c r="K10" s="139"/>
      <c r="L10" s="163"/>
      <c r="M10" s="158"/>
      <c r="N10" s="35">
        <v>26862</v>
      </c>
      <c r="O10" s="35" t="s">
        <v>1277</v>
      </c>
      <c r="P10" s="141"/>
      <c r="Q10" s="143"/>
    </row>
    <row r="11" spans="1:17" ht="110.25" customHeight="1" x14ac:dyDescent="0.25">
      <c r="A11" s="139">
        <v>3</v>
      </c>
      <c r="B11" s="139" t="s">
        <v>43</v>
      </c>
      <c r="C11" s="178" t="s">
        <v>837</v>
      </c>
      <c r="D11" s="139" t="s">
        <v>552</v>
      </c>
      <c r="E11" s="139" t="s">
        <v>15</v>
      </c>
      <c r="F11" s="139" t="s">
        <v>15</v>
      </c>
      <c r="G11" s="139" t="s">
        <v>4</v>
      </c>
      <c r="H11" s="143" t="s">
        <v>15</v>
      </c>
      <c r="I11" s="141">
        <v>107448</v>
      </c>
      <c r="J11" s="160" t="s">
        <v>26</v>
      </c>
      <c r="K11" s="139" t="s">
        <v>838</v>
      </c>
      <c r="L11" s="163" t="s">
        <v>839</v>
      </c>
      <c r="M11" s="158"/>
      <c r="N11" s="35">
        <v>26862</v>
      </c>
      <c r="O11" s="35" t="s">
        <v>1271</v>
      </c>
      <c r="P11" s="182">
        <f>SUM(N11:N12)</f>
        <v>53724</v>
      </c>
      <c r="Q11" s="143" t="s">
        <v>13</v>
      </c>
    </row>
    <row r="12" spans="1:17" x14ac:dyDescent="0.25">
      <c r="A12" s="139"/>
      <c r="B12" s="139"/>
      <c r="C12" s="178"/>
      <c r="D12" s="139"/>
      <c r="E12" s="139"/>
      <c r="F12" s="139"/>
      <c r="G12" s="139"/>
      <c r="H12" s="143"/>
      <c r="I12" s="141"/>
      <c r="J12" s="160"/>
      <c r="K12" s="139"/>
      <c r="L12" s="163"/>
      <c r="M12" s="158"/>
      <c r="N12" s="35">
        <v>26862</v>
      </c>
      <c r="O12" s="35" t="s">
        <v>1272</v>
      </c>
      <c r="P12" s="182"/>
      <c r="Q12" s="143"/>
    </row>
    <row r="13" spans="1:17" ht="110.25" x14ac:dyDescent="0.25">
      <c r="A13" s="36">
        <v>4</v>
      </c>
      <c r="B13" s="36" t="s">
        <v>43</v>
      </c>
      <c r="C13" s="37" t="s">
        <v>1273</v>
      </c>
      <c r="D13" s="36" t="s">
        <v>1274</v>
      </c>
      <c r="E13" s="36" t="s">
        <v>15</v>
      </c>
      <c r="F13" s="38" t="s">
        <v>15</v>
      </c>
      <c r="G13" s="36" t="s">
        <v>4</v>
      </c>
      <c r="H13" s="38" t="s">
        <v>15</v>
      </c>
      <c r="I13" s="39">
        <v>214896</v>
      </c>
      <c r="J13" s="40" t="s">
        <v>26</v>
      </c>
      <c r="K13" s="35" t="s">
        <v>1276</v>
      </c>
      <c r="L13" s="41" t="s">
        <v>1275</v>
      </c>
      <c r="M13" s="42"/>
      <c r="N13" s="35"/>
      <c r="O13" s="35"/>
      <c r="P13" s="35">
        <f>N13</f>
        <v>0</v>
      </c>
      <c r="Q13" s="38" t="s">
        <v>13</v>
      </c>
    </row>
    <row r="14" spans="1:17" ht="47.25" customHeight="1" x14ac:dyDescent="0.25">
      <c r="A14" s="143">
        <v>5</v>
      </c>
      <c r="B14" s="139" t="s">
        <v>0</v>
      </c>
      <c r="C14" s="143" t="s">
        <v>236</v>
      </c>
      <c r="D14" s="139" t="s">
        <v>235</v>
      </c>
      <c r="E14" s="139" t="s">
        <v>24</v>
      </c>
      <c r="F14" s="139">
        <v>1</v>
      </c>
      <c r="G14" s="139" t="s">
        <v>5</v>
      </c>
      <c r="H14" s="139" t="s">
        <v>15</v>
      </c>
      <c r="I14" s="141">
        <v>47600</v>
      </c>
      <c r="J14" s="160" t="s">
        <v>26</v>
      </c>
      <c r="K14" s="163" t="s">
        <v>234</v>
      </c>
      <c r="L14" s="163" t="s">
        <v>237</v>
      </c>
      <c r="M14" s="158" t="s">
        <v>559</v>
      </c>
      <c r="N14" s="18">
        <v>2473.62</v>
      </c>
      <c r="O14" s="1" t="s">
        <v>238</v>
      </c>
      <c r="P14" s="141">
        <f>SUM(N14:N15)</f>
        <v>26273.62</v>
      </c>
      <c r="Q14" s="157" t="s">
        <v>13</v>
      </c>
    </row>
    <row r="15" spans="1:17" x14ac:dyDescent="0.25">
      <c r="A15" s="143"/>
      <c r="B15" s="139"/>
      <c r="C15" s="143"/>
      <c r="D15" s="139"/>
      <c r="E15" s="139"/>
      <c r="F15" s="139"/>
      <c r="G15" s="139"/>
      <c r="H15" s="139"/>
      <c r="I15" s="141"/>
      <c r="J15" s="160"/>
      <c r="K15" s="163"/>
      <c r="L15" s="163"/>
      <c r="M15" s="158"/>
      <c r="N15" s="18">
        <v>23800</v>
      </c>
      <c r="O15" s="1" t="s">
        <v>558</v>
      </c>
      <c r="P15" s="141"/>
      <c r="Q15" s="157"/>
    </row>
    <row r="16" spans="1:17" ht="63" x14ac:dyDescent="0.25">
      <c r="A16" s="143"/>
      <c r="B16" s="139"/>
      <c r="C16" s="143"/>
      <c r="D16" s="139"/>
      <c r="E16" s="139"/>
      <c r="F16" s="139"/>
      <c r="G16" s="139"/>
      <c r="H16" s="139"/>
      <c r="I16" s="141"/>
      <c r="J16" s="160"/>
      <c r="K16" s="163"/>
      <c r="L16" s="163"/>
      <c r="M16" s="19" t="s">
        <v>840</v>
      </c>
      <c r="N16" s="18"/>
      <c r="O16" s="1"/>
      <c r="P16" s="141"/>
      <c r="Q16" s="157"/>
    </row>
    <row r="17" spans="1:18" ht="63" x14ac:dyDescent="0.25">
      <c r="A17" s="143"/>
      <c r="B17" s="139"/>
      <c r="C17" s="143"/>
      <c r="D17" s="139"/>
      <c r="E17" s="139"/>
      <c r="F17" s="139"/>
      <c r="G17" s="139"/>
      <c r="H17" s="139"/>
      <c r="I17" s="141"/>
      <c r="J17" s="160"/>
      <c r="K17" s="163"/>
      <c r="L17" s="163"/>
      <c r="M17" s="19" t="s">
        <v>1278</v>
      </c>
      <c r="N17" s="18"/>
      <c r="O17" s="1"/>
      <c r="P17" s="141"/>
      <c r="Q17" s="157"/>
    </row>
    <row r="18" spans="1:18" ht="47.25" customHeight="1" x14ac:dyDescent="0.25">
      <c r="A18" s="143">
        <v>6</v>
      </c>
      <c r="B18" s="139" t="s">
        <v>0</v>
      </c>
      <c r="C18" s="143" t="s">
        <v>423</v>
      </c>
      <c r="D18" s="139" t="s">
        <v>422</v>
      </c>
      <c r="E18" s="139" t="s">
        <v>24</v>
      </c>
      <c r="F18" s="139">
        <v>1</v>
      </c>
      <c r="G18" s="139" t="s">
        <v>239</v>
      </c>
      <c r="H18" s="143" t="s">
        <v>15</v>
      </c>
      <c r="I18" s="141">
        <v>187353.60000000001</v>
      </c>
      <c r="J18" s="160" t="s">
        <v>26</v>
      </c>
      <c r="K18" s="139" t="s">
        <v>421</v>
      </c>
      <c r="L18" s="163" t="s">
        <v>237</v>
      </c>
      <c r="M18" s="158" t="s">
        <v>562</v>
      </c>
      <c r="N18" s="18">
        <v>23419.200000000001</v>
      </c>
      <c r="O18" s="1" t="s">
        <v>424</v>
      </c>
      <c r="P18" s="141">
        <f>SUM(N18:N27)</f>
        <v>236947.19999999995</v>
      </c>
      <c r="Q18" s="157" t="s">
        <v>13</v>
      </c>
    </row>
    <row r="19" spans="1:18" x14ac:dyDescent="0.25">
      <c r="A19" s="143"/>
      <c r="B19" s="139"/>
      <c r="C19" s="143"/>
      <c r="D19" s="139"/>
      <c r="E19" s="139"/>
      <c r="F19" s="139"/>
      <c r="G19" s="139"/>
      <c r="H19" s="143"/>
      <c r="I19" s="141"/>
      <c r="J19" s="160"/>
      <c r="K19" s="139"/>
      <c r="L19" s="163"/>
      <c r="M19" s="158"/>
      <c r="N19" s="18">
        <v>23419.200000000001</v>
      </c>
      <c r="O19" s="1" t="s">
        <v>560</v>
      </c>
      <c r="P19" s="141"/>
      <c r="Q19" s="157"/>
    </row>
    <row r="20" spans="1:18" x14ac:dyDescent="0.25">
      <c r="A20" s="143"/>
      <c r="B20" s="139"/>
      <c r="C20" s="143"/>
      <c r="D20" s="139"/>
      <c r="E20" s="139"/>
      <c r="F20" s="139"/>
      <c r="G20" s="139"/>
      <c r="H20" s="143"/>
      <c r="I20" s="141"/>
      <c r="J20" s="160"/>
      <c r="K20" s="139"/>
      <c r="L20" s="163"/>
      <c r="M20" s="158"/>
      <c r="N20" s="18">
        <v>23419.200000000001</v>
      </c>
      <c r="O20" s="1" t="s">
        <v>561</v>
      </c>
      <c r="P20" s="141"/>
      <c r="Q20" s="157"/>
    </row>
    <row r="21" spans="1:18" x14ac:dyDescent="0.25">
      <c r="A21" s="143"/>
      <c r="B21" s="139"/>
      <c r="C21" s="143"/>
      <c r="D21" s="139"/>
      <c r="E21" s="139"/>
      <c r="F21" s="139"/>
      <c r="G21" s="139"/>
      <c r="H21" s="143"/>
      <c r="I21" s="141"/>
      <c r="J21" s="160"/>
      <c r="K21" s="139"/>
      <c r="L21" s="163"/>
      <c r="M21" s="158"/>
      <c r="N21" s="18">
        <v>23812.799999999999</v>
      </c>
      <c r="O21" s="1" t="s">
        <v>563</v>
      </c>
      <c r="P21" s="141"/>
      <c r="Q21" s="157"/>
    </row>
    <row r="22" spans="1:18" ht="78.75" customHeight="1" x14ac:dyDescent="0.25">
      <c r="A22" s="143"/>
      <c r="B22" s="139"/>
      <c r="C22" s="143"/>
      <c r="D22" s="139"/>
      <c r="E22" s="139"/>
      <c r="F22" s="139"/>
      <c r="G22" s="139"/>
      <c r="H22" s="143"/>
      <c r="I22" s="141"/>
      <c r="J22" s="160"/>
      <c r="K22" s="139"/>
      <c r="L22" s="163"/>
      <c r="M22" s="158"/>
      <c r="N22" s="18">
        <v>23812.799999999999</v>
      </c>
      <c r="O22" s="1" t="s">
        <v>842</v>
      </c>
      <c r="P22" s="141"/>
      <c r="Q22" s="157"/>
    </row>
    <row r="23" spans="1:18" x14ac:dyDescent="0.25">
      <c r="A23" s="143"/>
      <c r="B23" s="139"/>
      <c r="C23" s="143"/>
      <c r="D23" s="139"/>
      <c r="E23" s="139"/>
      <c r="F23" s="139"/>
      <c r="G23" s="139"/>
      <c r="H23" s="143"/>
      <c r="I23" s="141"/>
      <c r="J23" s="160"/>
      <c r="K23" s="139"/>
      <c r="L23" s="163"/>
      <c r="M23" s="158"/>
      <c r="N23" s="18">
        <v>23812.799999999999</v>
      </c>
      <c r="O23" s="1" t="s">
        <v>843</v>
      </c>
      <c r="P23" s="141"/>
      <c r="Q23" s="157"/>
    </row>
    <row r="24" spans="1:18" x14ac:dyDescent="0.25">
      <c r="A24" s="143"/>
      <c r="B24" s="139"/>
      <c r="C24" s="143"/>
      <c r="D24" s="139"/>
      <c r="E24" s="139"/>
      <c r="F24" s="139"/>
      <c r="G24" s="139"/>
      <c r="H24" s="143"/>
      <c r="I24" s="141"/>
      <c r="J24" s="160"/>
      <c r="K24" s="139"/>
      <c r="L24" s="163"/>
      <c r="M24" s="158"/>
      <c r="N24" s="43">
        <v>23812.799999999999</v>
      </c>
      <c r="O24" s="35" t="s">
        <v>1279</v>
      </c>
      <c r="P24" s="141"/>
      <c r="Q24" s="157"/>
    </row>
    <row r="25" spans="1:18" x14ac:dyDescent="0.25">
      <c r="A25" s="143"/>
      <c r="B25" s="139"/>
      <c r="C25" s="143"/>
      <c r="D25" s="139"/>
      <c r="E25" s="139"/>
      <c r="F25" s="139"/>
      <c r="G25" s="139"/>
      <c r="H25" s="143"/>
      <c r="I25" s="141"/>
      <c r="J25" s="160"/>
      <c r="K25" s="139"/>
      <c r="L25" s="163"/>
      <c r="M25" s="158"/>
      <c r="N25" s="43">
        <v>23812.799999999999</v>
      </c>
      <c r="O25" s="35" t="s">
        <v>1279</v>
      </c>
      <c r="P25" s="141"/>
      <c r="Q25" s="157"/>
    </row>
    <row r="26" spans="1:18" ht="78.75" customHeight="1" x14ac:dyDescent="0.25">
      <c r="A26" s="143"/>
      <c r="B26" s="139"/>
      <c r="C26" s="143"/>
      <c r="D26" s="139"/>
      <c r="E26" s="139"/>
      <c r="F26" s="139"/>
      <c r="G26" s="139"/>
      <c r="H26" s="143"/>
      <c r="I26" s="141"/>
      <c r="J26" s="160"/>
      <c r="K26" s="139"/>
      <c r="L26" s="163"/>
      <c r="M26" s="164" t="s">
        <v>841</v>
      </c>
      <c r="N26" s="43">
        <v>23812.799999999999</v>
      </c>
      <c r="O26" s="35" t="s">
        <v>1280</v>
      </c>
      <c r="P26" s="141"/>
      <c r="Q26" s="157"/>
    </row>
    <row r="27" spans="1:18" x14ac:dyDescent="0.25">
      <c r="A27" s="143"/>
      <c r="B27" s="139"/>
      <c r="C27" s="143"/>
      <c r="D27" s="139"/>
      <c r="E27" s="139"/>
      <c r="F27" s="139"/>
      <c r="G27" s="139"/>
      <c r="H27" s="143"/>
      <c r="I27" s="141"/>
      <c r="J27" s="160"/>
      <c r="K27" s="139"/>
      <c r="L27" s="163"/>
      <c r="M27" s="164"/>
      <c r="N27" s="43">
        <v>23812.799999999999</v>
      </c>
      <c r="O27" s="35" t="s">
        <v>1281</v>
      </c>
      <c r="P27" s="141"/>
      <c r="Q27" s="157"/>
    </row>
    <row r="28" spans="1:18" ht="126" customHeight="1" x14ac:dyDescent="0.25">
      <c r="A28" s="143">
        <v>7</v>
      </c>
      <c r="B28" s="139" t="s">
        <v>0</v>
      </c>
      <c r="C28" s="143" t="s">
        <v>427</v>
      </c>
      <c r="D28" s="139" t="s">
        <v>426</v>
      </c>
      <c r="E28" s="139" t="s">
        <v>293</v>
      </c>
      <c r="F28" s="139">
        <v>3</v>
      </c>
      <c r="G28" s="139" t="s">
        <v>292</v>
      </c>
      <c r="H28" s="143" t="s">
        <v>15</v>
      </c>
      <c r="I28" s="141">
        <v>1049302.01</v>
      </c>
      <c r="J28" s="160" t="s">
        <v>26</v>
      </c>
      <c r="K28" s="139" t="s">
        <v>425</v>
      </c>
      <c r="L28" s="159" t="s">
        <v>237</v>
      </c>
      <c r="M28" s="139" t="s">
        <v>567</v>
      </c>
      <c r="N28" s="1">
        <v>595</v>
      </c>
      <c r="O28" s="1" t="s">
        <v>428</v>
      </c>
      <c r="P28" s="141">
        <f>SUM(N28:N78)</f>
        <v>1179093.4199999997</v>
      </c>
      <c r="Q28" s="157" t="s">
        <v>13</v>
      </c>
    </row>
    <row r="29" spans="1:18" x14ac:dyDescent="0.25">
      <c r="A29" s="143"/>
      <c r="B29" s="139"/>
      <c r="C29" s="143"/>
      <c r="D29" s="139"/>
      <c r="E29" s="139"/>
      <c r="F29" s="139"/>
      <c r="G29" s="139"/>
      <c r="H29" s="143"/>
      <c r="I29" s="141"/>
      <c r="J29" s="160"/>
      <c r="K29" s="139"/>
      <c r="L29" s="159"/>
      <c r="M29" s="139"/>
      <c r="N29" s="1">
        <v>2188.56</v>
      </c>
      <c r="O29" s="1" t="s">
        <v>429</v>
      </c>
      <c r="P29" s="141"/>
      <c r="Q29" s="157"/>
    </row>
    <row r="30" spans="1:18" x14ac:dyDescent="0.25">
      <c r="A30" s="143"/>
      <c r="B30" s="139"/>
      <c r="C30" s="143"/>
      <c r="D30" s="139"/>
      <c r="E30" s="139"/>
      <c r="F30" s="139"/>
      <c r="G30" s="139"/>
      <c r="H30" s="143"/>
      <c r="I30" s="141"/>
      <c r="J30" s="160"/>
      <c r="K30" s="139"/>
      <c r="L30" s="159"/>
      <c r="M30" s="139"/>
      <c r="N30" s="1">
        <v>71057.279999999999</v>
      </c>
      <c r="O30" s="1" t="s">
        <v>430</v>
      </c>
      <c r="P30" s="141"/>
      <c r="Q30" s="157"/>
    </row>
    <row r="31" spans="1:18" x14ac:dyDescent="0.25">
      <c r="A31" s="143"/>
      <c r="B31" s="139"/>
      <c r="C31" s="143"/>
      <c r="D31" s="139"/>
      <c r="E31" s="139"/>
      <c r="F31" s="139"/>
      <c r="G31" s="139"/>
      <c r="H31" s="143"/>
      <c r="I31" s="141"/>
      <c r="J31" s="160"/>
      <c r="K31" s="139"/>
      <c r="L31" s="159"/>
      <c r="M31" s="139"/>
      <c r="N31" s="1">
        <v>27488.26</v>
      </c>
      <c r="O31" s="1" t="s">
        <v>565</v>
      </c>
      <c r="P31" s="141"/>
      <c r="Q31" s="157"/>
      <c r="R31" s="183"/>
    </row>
    <row r="32" spans="1:18" x14ac:dyDescent="0.25">
      <c r="A32" s="143"/>
      <c r="B32" s="139"/>
      <c r="C32" s="143"/>
      <c r="D32" s="139"/>
      <c r="E32" s="139"/>
      <c r="F32" s="139"/>
      <c r="G32" s="139"/>
      <c r="H32" s="143"/>
      <c r="I32" s="141"/>
      <c r="J32" s="160"/>
      <c r="K32" s="139"/>
      <c r="L32" s="159"/>
      <c r="M32" s="139"/>
      <c r="N32" s="1">
        <v>5851.82</v>
      </c>
      <c r="O32" s="1" t="s">
        <v>564</v>
      </c>
      <c r="P32" s="141"/>
      <c r="Q32" s="157"/>
      <c r="R32" s="183"/>
    </row>
    <row r="33" spans="1:18" x14ac:dyDescent="0.25">
      <c r="A33" s="143"/>
      <c r="B33" s="139"/>
      <c r="C33" s="143"/>
      <c r="D33" s="139"/>
      <c r="E33" s="139"/>
      <c r="F33" s="139"/>
      <c r="G33" s="139"/>
      <c r="H33" s="143"/>
      <c r="I33" s="141"/>
      <c r="J33" s="160"/>
      <c r="K33" s="139"/>
      <c r="L33" s="159"/>
      <c r="M33" s="139"/>
      <c r="N33" s="1">
        <v>595</v>
      </c>
      <c r="O33" s="1" t="s">
        <v>566</v>
      </c>
      <c r="P33" s="141"/>
      <c r="Q33" s="157"/>
    </row>
    <row r="34" spans="1:18" x14ac:dyDescent="0.25">
      <c r="A34" s="143"/>
      <c r="B34" s="139"/>
      <c r="C34" s="143"/>
      <c r="D34" s="139"/>
      <c r="E34" s="139"/>
      <c r="F34" s="139"/>
      <c r="G34" s="139"/>
      <c r="H34" s="143"/>
      <c r="I34" s="141"/>
      <c r="J34" s="160"/>
      <c r="K34" s="139"/>
      <c r="L34" s="159"/>
      <c r="M34" s="139"/>
      <c r="N34" s="1">
        <v>2626.28</v>
      </c>
      <c r="O34" s="1" t="s">
        <v>568</v>
      </c>
      <c r="P34" s="141"/>
      <c r="Q34" s="157"/>
      <c r="R34" s="183"/>
    </row>
    <row r="35" spans="1:18" x14ac:dyDescent="0.25">
      <c r="A35" s="143"/>
      <c r="B35" s="139"/>
      <c r="C35" s="143"/>
      <c r="D35" s="139"/>
      <c r="E35" s="139"/>
      <c r="F35" s="139"/>
      <c r="G35" s="139"/>
      <c r="H35" s="143"/>
      <c r="I35" s="141"/>
      <c r="J35" s="160"/>
      <c r="K35" s="139"/>
      <c r="L35" s="159"/>
      <c r="M35" s="139"/>
      <c r="N35" s="1">
        <v>30777.74</v>
      </c>
      <c r="O35" s="1" t="s">
        <v>569</v>
      </c>
      <c r="P35" s="141"/>
      <c r="Q35" s="157"/>
      <c r="R35" s="183"/>
    </row>
    <row r="36" spans="1:18" x14ac:dyDescent="0.25">
      <c r="A36" s="143"/>
      <c r="B36" s="139"/>
      <c r="C36" s="143"/>
      <c r="D36" s="139"/>
      <c r="E36" s="139"/>
      <c r="F36" s="139"/>
      <c r="G36" s="139"/>
      <c r="H36" s="143"/>
      <c r="I36" s="141"/>
      <c r="J36" s="160"/>
      <c r="K36" s="139"/>
      <c r="L36" s="159"/>
      <c r="M36" s="139"/>
      <c r="N36" s="1">
        <v>9230.34</v>
      </c>
      <c r="O36" s="1" t="s">
        <v>570</v>
      </c>
      <c r="P36" s="141"/>
      <c r="Q36" s="157"/>
      <c r="R36" s="183"/>
    </row>
    <row r="37" spans="1:18" x14ac:dyDescent="0.25">
      <c r="A37" s="143"/>
      <c r="B37" s="139"/>
      <c r="C37" s="143"/>
      <c r="D37" s="139"/>
      <c r="E37" s="139"/>
      <c r="F37" s="139"/>
      <c r="G37" s="139"/>
      <c r="H37" s="143"/>
      <c r="I37" s="141"/>
      <c r="J37" s="160"/>
      <c r="K37" s="139"/>
      <c r="L37" s="159"/>
      <c r="M37" s="139"/>
      <c r="N37" s="1">
        <v>85268.72</v>
      </c>
      <c r="O37" s="1" t="s">
        <v>566</v>
      </c>
      <c r="P37" s="141"/>
      <c r="Q37" s="157"/>
    </row>
    <row r="38" spans="1:18" x14ac:dyDescent="0.25">
      <c r="A38" s="143"/>
      <c r="B38" s="139"/>
      <c r="C38" s="143"/>
      <c r="D38" s="139"/>
      <c r="E38" s="139"/>
      <c r="F38" s="139"/>
      <c r="G38" s="139"/>
      <c r="H38" s="143"/>
      <c r="I38" s="141"/>
      <c r="J38" s="160"/>
      <c r="K38" s="139"/>
      <c r="L38" s="159"/>
      <c r="M38" s="139"/>
      <c r="N38" s="1">
        <v>2626.28</v>
      </c>
      <c r="O38" s="1" t="s">
        <v>571</v>
      </c>
      <c r="P38" s="141"/>
      <c r="Q38" s="157"/>
      <c r="R38" s="183"/>
    </row>
    <row r="39" spans="1:18" x14ac:dyDescent="0.25">
      <c r="A39" s="143"/>
      <c r="B39" s="139"/>
      <c r="C39" s="143"/>
      <c r="D39" s="139"/>
      <c r="E39" s="139"/>
      <c r="F39" s="139"/>
      <c r="G39" s="139"/>
      <c r="H39" s="143"/>
      <c r="I39" s="141"/>
      <c r="J39" s="160"/>
      <c r="K39" s="139"/>
      <c r="L39" s="159"/>
      <c r="M39" s="139"/>
      <c r="N39" s="1">
        <v>9230.34</v>
      </c>
      <c r="O39" s="1" t="s">
        <v>572</v>
      </c>
      <c r="P39" s="141"/>
      <c r="Q39" s="157"/>
      <c r="R39" s="183"/>
    </row>
    <row r="40" spans="1:18" x14ac:dyDescent="0.25">
      <c r="A40" s="143"/>
      <c r="B40" s="139"/>
      <c r="C40" s="143"/>
      <c r="D40" s="139"/>
      <c r="E40" s="139"/>
      <c r="F40" s="139"/>
      <c r="G40" s="139"/>
      <c r="H40" s="143"/>
      <c r="I40" s="141"/>
      <c r="J40" s="160"/>
      <c r="K40" s="139"/>
      <c r="L40" s="159"/>
      <c r="M40" s="139"/>
      <c r="N40" s="1">
        <v>30777.74</v>
      </c>
      <c r="O40" s="1" t="s">
        <v>573</v>
      </c>
      <c r="P40" s="141"/>
      <c r="Q40" s="157"/>
      <c r="R40" s="183"/>
    </row>
    <row r="41" spans="1:18" x14ac:dyDescent="0.25">
      <c r="A41" s="143"/>
      <c r="B41" s="139"/>
      <c r="C41" s="143"/>
      <c r="D41" s="139"/>
      <c r="E41" s="139"/>
      <c r="F41" s="139"/>
      <c r="G41" s="139"/>
      <c r="H41" s="143"/>
      <c r="I41" s="141"/>
      <c r="J41" s="160"/>
      <c r="K41" s="139"/>
      <c r="L41" s="159"/>
      <c r="M41" s="139"/>
      <c r="N41" s="1">
        <v>85268.72</v>
      </c>
      <c r="O41" s="1" t="s">
        <v>574</v>
      </c>
      <c r="P41" s="141"/>
      <c r="Q41" s="157"/>
    </row>
    <row r="42" spans="1:18" x14ac:dyDescent="0.25">
      <c r="A42" s="143"/>
      <c r="B42" s="139"/>
      <c r="C42" s="143"/>
      <c r="D42" s="139"/>
      <c r="E42" s="139"/>
      <c r="F42" s="139"/>
      <c r="G42" s="139"/>
      <c r="H42" s="143"/>
      <c r="I42" s="141"/>
      <c r="J42" s="160"/>
      <c r="K42" s="139"/>
      <c r="L42" s="159"/>
      <c r="M42" s="139"/>
      <c r="N42" s="1">
        <v>595</v>
      </c>
      <c r="O42" s="1" t="s">
        <v>575</v>
      </c>
      <c r="P42" s="141"/>
      <c r="Q42" s="157"/>
    </row>
    <row r="43" spans="1:18" x14ac:dyDescent="0.25">
      <c r="A43" s="143"/>
      <c r="B43" s="139"/>
      <c r="C43" s="143"/>
      <c r="D43" s="139"/>
      <c r="E43" s="139"/>
      <c r="F43" s="139"/>
      <c r="G43" s="139"/>
      <c r="H43" s="143"/>
      <c r="I43" s="141"/>
      <c r="J43" s="160"/>
      <c r="K43" s="139"/>
      <c r="L43" s="159"/>
      <c r="M43" s="139"/>
      <c r="N43" s="1">
        <v>2890.08</v>
      </c>
      <c r="O43" s="1" t="s">
        <v>576</v>
      </c>
      <c r="P43" s="141"/>
      <c r="Q43" s="157"/>
    </row>
    <row r="44" spans="1:18" x14ac:dyDescent="0.25">
      <c r="A44" s="143"/>
      <c r="B44" s="139"/>
      <c r="C44" s="143"/>
      <c r="D44" s="139"/>
      <c r="E44" s="139"/>
      <c r="F44" s="139"/>
      <c r="G44" s="139"/>
      <c r="H44" s="143"/>
      <c r="I44" s="141"/>
      <c r="J44" s="160"/>
      <c r="K44" s="139"/>
      <c r="L44" s="159"/>
      <c r="M44" s="139"/>
      <c r="N44" s="1">
        <v>89.01</v>
      </c>
      <c r="O44" s="1" t="s">
        <v>577</v>
      </c>
      <c r="P44" s="141"/>
      <c r="Q44" s="157"/>
      <c r="R44" s="183"/>
    </row>
    <row r="45" spans="1:18" x14ac:dyDescent="0.25">
      <c r="A45" s="143"/>
      <c r="B45" s="139"/>
      <c r="C45" s="143"/>
      <c r="D45" s="139"/>
      <c r="E45" s="139"/>
      <c r="F45" s="139"/>
      <c r="G45" s="139"/>
      <c r="H45" s="143"/>
      <c r="I45" s="141"/>
      <c r="J45" s="160"/>
      <c r="K45" s="139"/>
      <c r="L45" s="159"/>
      <c r="M45" s="139"/>
      <c r="N45" s="1">
        <v>312.85000000000002</v>
      </c>
      <c r="O45" s="1" t="s">
        <v>578</v>
      </c>
      <c r="P45" s="141"/>
      <c r="Q45" s="157"/>
      <c r="R45" s="183"/>
    </row>
    <row r="46" spans="1:18" x14ac:dyDescent="0.25">
      <c r="A46" s="143"/>
      <c r="B46" s="139"/>
      <c r="C46" s="143"/>
      <c r="D46" s="139"/>
      <c r="E46" s="139"/>
      <c r="F46" s="139"/>
      <c r="G46" s="139"/>
      <c r="H46" s="143"/>
      <c r="I46" s="141"/>
      <c r="J46" s="160"/>
      <c r="K46" s="139"/>
      <c r="L46" s="159"/>
      <c r="M46" s="139"/>
      <c r="N46" s="1">
        <v>1043.18</v>
      </c>
      <c r="O46" s="1" t="s">
        <v>579</v>
      </c>
      <c r="P46" s="141"/>
      <c r="Q46" s="157"/>
      <c r="R46" s="183"/>
    </row>
    <row r="47" spans="1:18" x14ac:dyDescent="0.25">
      <c r="A47" s="143"/>
      <c r="B47" s="139"/>
      <c r="C47" s="143"/>
      <c r="D47" s="139"/>
      <c r="E47" s="139"/>
      <c r="F47" s="139"/>
      <c r="G47" s="139"/>
      <c r="H47" s="143"/>
      <c r="I47" s="141"/>
      <c r="J47" s="160"/>
      <c r="K47" s="139"/>
      <c r="L47" s="159"/>
      <c r="M47" s="139"/>
      <c r="N47" s="1">
        <v>605</v>
      </c>
      <c r="O47" s="1" t="s">
        <v>580</v>
      </c>
      <c r="P47" s="141"/>
      <c r="Q47" s="157"/>
    </row>
    <row r="48" spans="1:18" x14ac:dyDescent="0.25">
      <c r="A48" s="143"/>
      <c r="B48" s="139"/>
      <c r="C48" s="143"/>
      <c r="D48" s="139"/>
      <c r="E48" s="139"/>
      <c r="F48" s="139"/>
      <c r="G48" s="139"/>
      <c r="H48" s="143"/>
      <c r="I48" s="141"/>
      <c r="J48" s="160"/>
      <c r="K48" s="139"/>
      <c r="L48" s="159"/>
      <c r="M48" s="139"/>
      <c r="N48" s="1">
        <v>89591.88</v>
      </c>
      <c r="O48" s="1" t="s">
        <v>581</v>
      </c>
      <c r="P48" s="141"/>
      <c r="Q48" s="157"/>
    </row>
    <row r="49" spans="1:18" x14ac:dyDescent="0.25">
      <c r="A49" s="143"/>
      <c r="B49" s="139"/>
      <c r="C49" s="143"/>
      <c r="D49" s="139"/>
      <c r="E49" s="139"/>
      <c r="F49" s="139"/>
      <c r="G49" s="139"/>
      <c r="H49" s="143"/>
      <c r="I49" s="141"/>
      <c r="J49" s="160"/>
      <c r="K49" s="139"/>
      <c r="L49" s="159"/>
      <c r="M49" s="139"/>
      <c r="N49" s="1">
        <v>2759.43</v>
      </c>
      <c r="O49" s="1" t="s">
        <v>582</v>
      </c>
      <c r="P49" s="141"/>
      <c r="Q49" s="157"/>
    </row>
    <row r="50" spans="1:18" ht="94.5" customHeight="1" x14ac:dyDescent="0.25">
      <c r="A50" s="143"/>
      <c r="B50" s="139"/>
      <c r="C50" s="143"/>
      <c r="D50" s="139"/>
      <c r="E50" s="139"/>
      <c r="F50" s="139"/>
      <c r="G50" s="139"/>
      <c r="H50" s="143"/>
      <c r="I50" s="141"/>
      <c r="J50" s="160"/>
      <c r="K50" s="139"/>
      <c r="L50" s="159"/>
      <c r="M50" s="164" t="s">
        <v>844</v>
      </c>
      <c r="N50" s="18">
        <v>32338.19</v>
      </c>
      <c r="O50" s="34" t="s">
        <v>858</v>
      </c>
      <c r="P50" s="141"/>
      <c r="Q50" s="157"/>
      <c r="R50" s="183"/>
    </row>
    <row r="51" spans="1:18" x14ac:dyDescent="0.25">
      <c r="A51" s="143"/>
      <c r="B51" s="139"/>
      <c r="C51" s="143"/>
      <c r="D51" s="139"/>
      <c r="E51" s="139"/>
      <c r="F51" s="139"/>
      <c r="G51" s="139"/>
      <c r="H51" s="143"/>
      <c r="I51" s="141"/>
      <c r="J51" s="160"/>
      <c r="K51" s="139"/>
      <c r="L51" s="159"/>
      <c r="M51" s="164"/>
      <c r="N51" s="18">
        <v>9698.32</v>
      </c>
      <c r="O51" s="34" t="s">
        <v>849</v>
      </c>
      <c r="P51" s="141"/>
      <c r="Q51" s="157"/>
      <c r="R51" s="183"/>
    </row>
    <row r="52" spans="1:18" x14ac:dyDescent="0.25">
      <c r="A52" s="143"/>
      <c r="B52" s="139"/>
      <c r="C52" s="143"/>
      <c r="D52" s="139"/>
      <c r="E52" s="139"/>
      <c r="F52" s="139"/>
      <c r="G52" s="139"/>
      <c r="H52" s="143"/>
      <c r="I52" s="141"/>
      <c r="J52" s="160"/>
      <c r="K52" s="139"/>
      <c r="L52" s="159"/>
      <c r="M52" s="164"/>
      <c r="N52" s="18">
        <v>605</v>
      </c>
      <c r="O52" s="34" t="s">
        <v>845</v>
      </c>
      <c r="P52" s="141"/>
      <c r="Q52" s="157"/>
    </row>
    <row r="53" spans="1:18" x14ac:dyDescent="0.25">
      <c r="A53" s="143"/>
      <c r="B53" s="139"/>
      <c r="C53" s="143"/>
      <c r="D53" s="139"/>
      <c r="E53" s="139"/>
      <c r="F53" s="139"/>
      <c r="G53" s="139"/>
      <c r="H53" s="143"/>
      <c r="I53" s="141"/>
      <c r="J53" s="160"/>
      <c r="K53" s="139"/>
      <c r="L53" s="159"/>
      <c r="M53" s="164"/>
      <c r="N53" s="18">
        <v>86701.84</v>
      </c>
      <c r="O53" s="34" t="s">
        <v>846</v>
      </c>
      <c r="P53" s="141"/>
      <c r="Q53" s="157"/>
    </row>
    <row r="54" spans="1:18" x14ac:dyDescent="0.25">
      <c r="A54" s="143"/>
      <c r="B54" s="139"/>
      <c r="C54" s="143"/>
      <c r="D54" s="139"/>
      <c r="E54" s="139"/>
      <c r="F54" s="139"/>
      <c r="G54" s="139"/>
      <c r="H54" s="143"/>
      <c r="I54" s="141"/>
      <c r="J54" s="160"/>
      <c r="K54" s="139"/>
      <c r="L54" s="159"/>
      <c r="M54" s="164"/>
      <c r="N54" s="18">
        <v>2670.42</v>
      </c>
      <c r="O54" s="34" t="s">
        <v>847</v>
      </c>
      <c r="P54" s="141"/>
      <c r="Q54" s="157"/>
      <c r="R54" s="183"/>
    </row>
    <row r="55" spans="1:18" x14ac:dyDescent="0.25">
      <c r="A55" s="143"/>
      <c r="B55" s="139"/>
      <c r="C55" s="143"/>
      <c r="D55" s="139"/>
      <c r="E55" s="139"/>
      <c r="F55" s="139"/>
      <c r="G55" s="139"/>
      <c r="H55" s="143"/>
      <c r="I55" s="141"/>
      <c r="J55" s="160"/>
      <c r="K55" s="139"/>
      <c r="L55" s="159"/>
      <c r="M55" s="164"/>
      <c r="N55" s="7">
        <v>31295.03</v>
      </c>
      <c r="O55" s="7" t="s">
        <v>848</v>
      </c>
      <c r="P55" s="141"/>
      <c r="Q55" s="157"/>
      <c r="R55" s="183"/>
    </row>
    <row r="56" spans="1:18" x14ac:dyDescent="0.25">
      <c r="A56" s="143"/>
      <c r="B56" s="139"/>
      <c r="C56" s="143"/>
      <c r="D56" s="139"/>
      <c r="E56" s="139"/>
      <c r="F56" s="139"/>
      <c r="G56" s="139"/>
      <c r="H56" s="143"/>
      <c r="I56" s="141"/>
      <c r="J56" s="160"/>
      <c r="K56" s="139"/>
      <c r="L56" s="159"/>
      <c r="M56" s="164"/>
      <c r="N56" s="7">
        <v>9385.4699999999993</v>
      </c>
      <c r="O56" s="7" t="s">
        <v>849</v>
      </c>
      <c r="P56" s="141"/>
      <c r="Q56" s="157"/>
      <c r="R56" s="183"/>
    </row>
    <row r="57" spans="1:18" x14ac:dyDescent="0.25">
      <c r="A57" s="143"/>
      <c r="B57" s="139"/>
      <c r="C57" s="143"/>
      <c r="D57" s="139"/>
      <c r="E57" s="139"/>
      <c r="F57" s="139"/>
      <c r="G57" s="139"/>
      <c r="H57" s="143"/>
      <c r="I57" s="141"/>
      <c r="J57" s="160"/>
      <c r="K57" s="139"/>
      <c r="L57" s="159"/>
      <c r="M57" s="164"/>
      <c r="N57" s="18">
        <v>605</v>
      </c>
      <c r="O57" s="1" t="s">
        <v>850</v>
      </c>
      <c r="P57" s="141"/>
      <c r="Q57" s="157"/>
    </row>
    <row r="58" spans="1:18" x14ac:dyDescent="0.25">
      <c r="A58" s="143"/>
      <c r="B58" s="139"/>
      <c r="C58" s="143"/>
      <c r="D58" s="139"/>
      <c r="E58" s="139"/>
      <c r="F58" s="139"/>
      <c r="G58" s="139"/>
      <c r="H58" s="143"/>
      <c r="I58" s="141"/>
      <c r="J58" s="160"/>
      <c r="K58" s="139"/>
      <c r="L58" s="159"/>
      <c r="M58" s="164"/>
      <c r="N58" s="18">
        <v>89591.88</v>
      </c>
      <c r="O58" s="1" t="s">
        <v>851</v>
      </c>
      <c r="P58" s="141"/>
      <c r="Q58" s="157"/>
    </row>
    <row r="59" spans="1:18" x14ac:dyDescent="0.25">
      <c r="A59" s="143"/>
      <c r="B59" s="139"/>
      <c r="C59" s="143"/>
      <c r="D59" s="139"/>
      <c r="E59" s="139"/>
      <c r="F59" s="139"/>
      <c r="G59" s="139"/>
      <c r="H59" s="143"/>
      <c r="I59" s="141"/>
      <c r="J59" s="160"/>
      <c r="K59" s="139"/>
      <c r="L59" s="159"/>
      <c r="M59" s="164"/>
      <c r="N59" s="18">
        <v>2759.43</v>
      </c>
      <c r="O59" s="34" t="s">
        <v>852</v>
      </c>
      <c r="P59" s="141"/>
      <c r="Q59" s="157"/>
      <c r="R59" s="183"/>
    </row>
    <row r="60" spans="1:18" x14ac:dyDescent="0.25">
      <c r="A60" s="143"/>
      <c r="B60" s="139"/>
      <c r="C60" s="143"/>
      <c r="D60" s="139"/>
      <c r="E60" s="139"/>
      <c r="F60" s="139"/>
      <c r="G60" s="139"/>
      <c r="H60" s="143"/>
      <c r="I60" s="141"/>
      <c r="J60" s="160"/>
      <c r="K60" s="139"/>
      <c r="L60" s="159"/>
      <c r="M60" s="164"/>
      <c r="N60" s="7">
        <v>9698.32</v>
      </c>
      <c r="O60" s="7" t="s">
        <v>853</v>
      </c>
      <c r="P60" s="141"/>
      <c r="Q60" s="157"/>
      <c r="R60" s="183"/>
    </row>
    <row r="61" spans="1:18" x14ac:dyDescent="0.25">
      <c r="A61" s="143"/>
      <c r="B61" s="139"/>
      <c r="C61" s="143"/>
      <c r="D61" s="139"/>
      <c r="E61" s="139"/>
      <c r="F61" s="139"/>
      <c r="G61" s="139"/>
      <c r="H61" s="143"/>
      <c r="I61" s="141"/>
      <c r="J61" s="160"/>
      <c r="K61" s="139"/>
      <c r="L61" s="159"/>
      <c r="M61" s="164"/>
      <c r="N61" s="7">
        <v>32338.19</v>
      </c>
      <c r="O61" s="7" t="s">
        <v>854</v>
      </c>
      <c r="P61" s="141"/>
      <c r="Q61" s="157"/>
      <c r="R61" s="183"/>
    </row>
    <row r="62" spans="1:18" x14ac:dyDescent="0.25">
      <c r="A62" s="143"/>
      <c r="B62" s="139"/>
      <c r="C62" s="143"/>
      <c r="D62" s="139"/>
      <c r="E62" s="139"/>
      <c r="F62" s="139"/>
      <c r="G62" s="139"/>
      <c r="H62" s="143"/>
      <c r="I62" s="141"/>
      <c r="J62" s="160"/>
      <c r="K62" s="139"/>
      <c r="L62" s="159"/>
      <c r="M62" s="164"/>
      <c r="N62" s="18">
        <v>605</v>
      </c>
      <c r="O62" s="1" t="s">
        <v>855</v>
      </c>
      <c r="P62" s="141"/>
      <c r="Q62" s="157"/>
    </row>
    <row r="63" spans="1:18" x14ac:dyDescent="0.25">
      <c r="A63" s="143"/>
      <c r="B63" s="139"/>
      <c r="C63" s="143"/>
      <c r="D63" s="139"/>
      <c r="E63" s="139"/>
      <c r="F63" s="139"/>
      <c r="G63" s="139"/>
      <c r="H63" s="143"/>
      <c r="I63" s="141"/>
      <c r="J63" s="160"/>
      <c r="K63" s="139"/>
      <c r="L63" s="159"/>
      <c r="M63" s="164"/>
      <c r="N63" s="18">
        <v>86701.84</v>
      </c>
      <c r="O63" s="1" t="s">
        <v>855</v>
      </c>
      <c r="P63" s="141"/>
      <c r="Q63" s="157"/>
    </row>
    <row r="64" spans="1:18" x14ac:dyDescent="0.25">
      <c r="A64" s="143"/>
      <c r="B64" s="139"/>
      <c r="C64" s="143"/>
      <c r="D64" s="139"/>
      <c r="E64" s="139"/>
      <c r="F64" s="139"/>
      <c r="G64" s="139"/>
      <c r="H64" s="143"/>
      <c r="I64" s="141"/>
      <c r="J64" s="160"/>
      <c r="K64" s="139"/>
      <c r="L64" s="159"/>
      <c r="M64" s="164"/>
      <c r="N64" s="18">
        <v>2670.42</v>
      </c>
      <c r="O64" s="1" t="s">
        <v>856</v>
      </c>
      <c r="P64" s="141"/>
      <c r="Q64" s="157"/>
      <c r="R64" s="183"/>
    </row>
    <row r="65" spans="1:18" x14ac:dyDescent="0.25">
      <c r="A65" s="143"/>
      <c r="B65" s="139"/>
      <c r="C65" s="143"/>
      <c r="D65" s="139"/>
      <c r="E65" s="139"/>
      <c r="F65" s="139"/>
      <c r="G65" s="139"/>
      <c r="H65" s="143"/>
      <c r="I65" s="141"/>
      <c r="J65" s="160"/>
      <c r="K65" s="139"/>
      <c r="L65" s="159"/>
      <c r="M65" s="164"/>
      <c r="N65" s="1">
        <v>31295.03</v>
      </c>
      <c r="O65" s="1" t="s">
        <v>857</v>
      </c>
      <c r="P65" s="141"/>
      <c r="Q65" s="157"/>
      <c r="R65" s="183"/>
    </row>
    <row r="66" spans="1:18" x14ac:dyDescent="0.25">
      <c r="A66" s="143"/>
      <c r="B66" s="139"/>
      <c r="C66" s="143"/>
      <c r="D66" s="139"/>
      <c r="E66" s="139"/>
      <c r="F66" s="139"/>
      <c r="G66" s="139"/>
      <c r="H66" s="143"/>
      <c r="I66" s="141"/>
      <c r="J66" s="160"/>
      <c r="K66" s="139"/>
      <c r="L66" s="159"/>
      <c r="M66" s="164"/>
      <c r="N66" s="35">
        <v>9385.4699999999993</v>
      </c>
      <c r="O66" s="35" t="s">
        <v>1282</v>
      </c>
      <c r="P66" s="141"/>
      <c r="Q66" s="157"/>
    </row>
    <row r="67" spans="1:18" x14ac:dyDescent="0.25">
      <c r="A67" s="143"/>
      <c r="B67" s="139"/>
      <c r="C67" s="143"/>
      <c r="D67" s="139"/>
      <c r="E67" s="139"/>
      <c r="F67" s="139"/>
      <c r="G67" s="139"/>
      <c r="H67" s="143"/>
      <c r="I67" s="141"/>
      <c r="J67" s="160"/>
      <c r="K67" s="139"/>
      <c r="L67" s="159"/>
      <c r="M67" s="164"/>
      <c r="N67" s="35">
        <v>605</v>
      </c>
      <c r="O67" s="35" t="s">
        <v>1283</v>
      </c>
      <c r="P67" s="141"/>
      <c r="Q67" s="157"/>
    </row>
    <row r="68" spans="1:18" x14ac:dyDescent="0.25">
      <c r="A68" s="143"/>
      <c r="B68" s="139"/>
      <c r="C68" s="143"/>
      <c r="D68" s="139"/>
      <c r="E68" s="139"/>
      <c r="F68" s="139"/>
      <c r="G68" s="139"/>
      <c r="H68" s="143"/>
      <c r="I68" s="141"/>
      <c r="J68" s="160"/>
      <c r="K68" s="139"/>
      <c r="L68" s="159"/>
      <c r="M68" s="164"/>
      <c r="N68" s="35">
        <v>67193.91</v>
      </c>
      <c r="O68" s="35" t="s">
        <v>1283</v>
      </c>
      <c r="P68" s="141"/>
      <c r="Q68" s="157"/>
    </row>
    <row r="69" spans="1:18" x14ac:dyDescent="0.25">
      <c r="A69" s="143"/>
      <c r="B69" s="139"/>
      <c r="C69" s="143"/>
      <c r="D69" s="139"/>
      <c r="E69" s="139"/>
      <c r="F69" s="139"/>
      <c r="G69" s="139"/>
      <c r="H69" s="143"/>
      <c r="I69" s="141"/>
      <c r="J69" s="160"/>
      <c r="K69" s="139"/>
      <c r="L69" s="159"/>
      <c r="M69" s="164"/>
      <c r="N69" s="35">
        <v>2759.43</v>
      </c>
      <c r="O69" s="35" t="s">
        <v>1284</v>
      </c>
      <c r="P69" s="141"/>
      <c r="Q69" s="157"/>
      <c r="R69" s="132"/>
    </row>
    <row r="70" spans="1:18" x14ac:dyDescent="0.25">
      <c r="A70" s="143"/>
      <c r="B70" s="139"/>
      <c r="C70" s="143"/>
      <c r="D70" s="139"/>
      <c r="E70" s="139"/>
      <c r="F70" s="139"/>
      <c r="G70" s="139"/>
      <c r="H70" s="143"/>
      <c r="I70" s="141"/>
      <c r="J70" s="160"/>
      <c r="K70" s="139"/>
      <c r="L70" s="159"/>
      <c r="M70" s="164"/>
      <c r="N70" s="35">
        <v>9698.32</v>
      </c>
      <c r="O70" s="35" t="s">
        <v>1285</v>
      </c>
      <c r="P70" s="141"/>
      <c r="Q70" s="157"/>
      <c r="R70" s="132"/>
    </row>
    <row r="71" spans="1:18" x14ac:dyDescent="0.25">
      <c r="A71" s="143"/>
      <c r="B71" s="139"/>
      <c r="C71" s="143"/>
      <c r="D71" s="139"/>
      <c r="E71" s="139"/>
      <c r="F71" s="139"/>
      <c r="G71" s="139"/>
      <c r="H71" s="143"/>
      <c r="I71" s="141"/>
      <c r="J71" s="160"/>
      <c r="K71" s="139"/>
      <c r="L71" s="159"/>
      <c r="M71" s="164"/>
      <c r="N71" s="35">
        <v>32338.19</v>
      </c>
      <c r="O71" s="35" t="s">
        <v>1286</v>
      </c>
      <c r="P71" s="141"/>
      <c r="Q71" s="157"/>
      <c r="R71" s="132"/>
    </row>
    <row r="72" spans="1:18" ht="141.75" customHeight="1" x14ac:dyDescent="0.25">
      <c r="A72" s="143"/>
      <c r="B72" s="139"/>
      <c r="C72" s="143"/>
      <c r="D72" s="139"/>
      <c r="E72" s="139"/>
      <c r="F72" s="139"/>
      <c r="G72" s="139"/>
      <c r="H72" s="143"/>
      <c r="I72" s="141"/>
      <c r="J72" s="160"/>
      <c r="K72" s="139"/>
      <c r="L72" s="159"/>
      <c r="M72" s="164" t="s">
        <v>1287</v>
      </c>
      <c r="N72" s="35">
        <v>605</v>
      </c>
      <c r="O72" s="35" t="s">
        <v>1288</v>
      </c>
      <c r="P72" s="141"/>
      <c r="Q72" s="157"/>
    </row>
    <row r="73" spans="1:18" x14ac:dyDescent="0.25">
      <c r="A73" s="143"/>
      <c r="B73" s="139"/>
      <c r="C73" s="143"/>
      <c r="D73" s="139"/>
      <c r="E73" s="139"/>
      <c r="F73" s="139"/>
      <c r="G73" s="139"/>
      <c r="H73" s="143"/>
      <c r="I73" s="141"/>
      <c r="J73" s="160"/>
      <c r="K73" s="139"/>
      <c r="L73" s="159"/>
      <c r="M73" s="164"/>
      <c r="N73" s="35">
        <v>67193.91</v>
      </c>
      <c r="O73" s="35" t="s">
        <v>1288</v>
      </c>
      <c r="P73" s="141"/>
      <c r="Q73" s="157"/>
    </row>
    <row r="74" spans="1:18" x14ac:dyDescent="0.25">
      <c r="A74" s="143"/>
      <c r="B74" s="139"/>
      <c r="C74" s="143"/>
      <c r="D74" s="139"/>
      <c r="E74" s="139"/>
      <c r="F74" s="139"/>
      <c r="G74" s="139"/>
      <c r="H74" s="143"/>
      <c r="I74" s="141"/>
      <c r="J74" s="160"/>
      <c r="K74" s="139"/>
      <c r="L74" s="159"/>
      <c r="M74" s="164"/>
      <c r="N74" s="35">
        <v>2759.43</v>
      </c>
      <c r="O74" s="35" t="s">
        <v>1289</v>
      </c>
      <c r="P74" s="141"/>
      <c r="Q74" s="157"/>
      <c r="R74" s="132"/>
    </row>
    <row r="75" spans="1:18" x14ac:dyDescent="0.25">
      <c r="A75" s="143"/>
      <c r="B75" s="139"/>
      <c r="C75" s="143"/>
      <c r="D75" s="139"/>
      <c r="E75" s="139"/>
      <c r="F75" s="139"/>
      <c r="G75" s="139"/>
      <c r="H75" s="143"/>
      <c r="I75" s="141"/>
      <c r="J75" s="160"/>
      <c r="K75" s="139"/>
      <c r="L75" s="159"/>
      <c r="M75" s="164"/>
      <c r="N75" s="35">
        <v>32338.19</v>
      </c>
      <c r="O75" s="38" t="s">
        <v>1290</v>
      </c>
      <c r="P75" s="141"/>
      <c r="Q75" s="157"/>
      <c r="R75" s="132"/>
    </row>
    <row r="76" spans="1:18" x14ac:dyDescent="0.25">
      <c r="A76" s="143"/>
      <c r="B76" s="139"/>
      <c r="C76" s="143"/>
      <c r="D76" s="139"/>
      <c r="E76" s="139"/>
      <c r="F76" s="139"/>
      <c r="G76" s="139"/>
      <c r="H76" s="143"/>
      <c r="I76" s="141"/>
      <c r="J76" s="160"/>
      <c r="K76" s="139"/>
      <c r="L76" s="159"/>
      <c r="M76" s="164"/>
      <c r="N76" s="35">
        <v>605</v>
      </c>
      <c r="O76" s="35" t="s">
        <v>1291</v>
      </c>
      <c r="P76" s="141"/>
      <c r="Q76" s="157"/>
    </row>
    <row r="77" spans="1:18" x14ac:dyDescent="0.25">
      <c r="A77" s="143"/>
      <c r="B77" s="139"/>
      <c r="C77" s="143"/>
      <c r="D77" s="139"/>
      <c r="E77" s="139"/>
      <c r="F77" s="139"/>
      <c r="G77" s="139"/>
      <c r="H77" s="143"/>
      <c r="I77" s="141"/>
      <c r="J77" s="160"/>
      <c r="K77" s="139"/>
      <c r="L77" s="159"/>
      <c r="M77" s="164"/>
      <c r="N77" s="35">
        <v>60691.29</v>
      </c>
      <c r="O77" s="35" t="s">
        <v>1292</v>
      </c>
      <c r="P77" s="141"/>
      <c r="Q77" s="157"/>
    </row>
    <row r="78" spans="1:18" x14ac:dyDescent="0.25">
      <c r="A78" s="143"/>
      <c r="B78" s="139"/>
      <c r="C78" s="143"/>
      <c r="D78" s="139"/>
      <c r="E78" s="139"/>
      <c r="F78" s="139"/>
      <c r="G78" s="139"/>
      <c r="H78" s="143"/>
      <c r="I78" s="141"/>
      <c r="J78" s="160"/>
      <c r="K78" s="139"/>
      <c r="L78" s="159"/>
      <c r="M78" s="164"/>
      <c r="N78" s="35">
        <v>2492.39</v>
      </c>
      <c r="O78" s="35" t="s">
        <v>1293</v>
      </c>
      <c r="P78" s="141"/>
      <c r="Q78" s="157"/>
    </row>
    <row r="79" spans="1:18" ht="63" x14ac:dyDescent="0.25">
      <c r="A79" s="143">
        <v>8</v>
      </c>
      <c r="B79" s="139" t="s">
        <v>0</v>
      </c>
      <c r="C79" s="143" t="s">
        <v>294</v>
      </c>
      <c r="D79" s="139" t="s">
        <v>296</v>
      </c>
      <c r="E79" s="139" t="s">
        <v>24</v>
      </c>
      <c r="F79" s="139">
        <v>1</v>
      </c>
      <c r="G79" s="139" t="s">
        <v>295</v>
      </c>
      <c r="H79" s="139" t="s">
        <v>15</v>
      </c>
      <c r="I79" s="141">
        <v>150000</v>
      </c>
      <c r="J79" s="160" t="s">
        <v>26</v>
      </c>
      <c r="K79" s="167" t="s">
        <v>240</v>
      </c>
      <c r="L79" s="159" t="s">
        <v>232</v>
      </c>
      <c r="M79" s="19" t="s">
        <v>381</v>
      </c>
      <c r="N79" s="1"/>
      <c r="O79" s="1"/>
      <c r="P79" s="141">
        <f>N81</f>
        <v>152521</v>
      </c>
      <c r="Q79" s="157" t="s">
        <v>14</v>
      </c>
    </row>
    <row r="80" spans="1:18" ht="63" x14ac:dyDescent="0.25">
      <c r="A80" s="143"/>
      <c r="B80" s="139"/>
      <c r="C80" s="143"/>
      <c r="D80" s="139"/>
      <c r="E80" s="139"/>
      <c r="F80" s="139"/>
      <c r="G80" s="139"/>
      <c r="H80" s="139"/>
      <c r="I80" s="141"/>
      <c r="J80" s="160"/>
      <c r="K80" s="167"/>
      <c r="L80" s="159"/>
      <c r="M80" s="2" t="s">
        <v>431</v>
      </c>
      <c r="N80" s="1"/>
      <c r="O80" s="1"/>
      <c r="P80" s="141"/>
      <c r="Q80" s="157"/>
    </row>
    <row r="81" spans="1:17" ht="63" x14ac:dyDescent="0.25">
      <c r="A81" s="143"/>
      <c r="B81" s="139"/>
      <c r="C81" s="143"/>
      <c r="D81" s="139"/>
      <c r="E81" s="139"/>
      <c r="F81" s="139"/>
      <c r="G81" s="139"/>
      <c r="H81" s="139"/>
      <c r="I81" s="141"/>
      <c r="J81" s="160"/>
      <c r="K81" s="167"/>
      <c r="L81" s="159"/>
      <c r="M81" s="2" t="s">
        <v>859</v>
      </c>
      <c r="N81" s="35">
        <v>152521</v>
      </c>
      <c r="O81" s="35" t="s">
        <v>1294</v>
      </c>
      <c r="P81" s="141"/>
      <c r="Q81" s="157"/>
    </row>
    <row r="82" spans="1:17" ht="63" x14ac:dyDescent="0.25">
      <c r="A82" s="143">
        <v>9</v>
      </c>
      <c r="B82" s="139" t="s">
        <v>0</v>
      </c>
      <c r="C82" s="143" t="s">
        <v>300</v>
      </c>
      <c r="D82" s="139" t="s">
        <v>299</v>
      </c>
      <c r="E82" s="139" t="s">
        <v>24</v>
      </c>
      <c r="F82" s="139">
        <v>1</v>
      </c>
      <c r="G82" s="139" t="s">
        <v>298</v>
      </c>
      <c r="H82" s="139" t="s">
        <v>15</v>
      </c>
      <c r="I82" s="141">
        <v>99960</v>
      </c>
      <c r="J82" s="160" t="s">
        <v>26</v>
      </c>
      <c r="K82" s="167" t="s">
        <v>240</v>
      </c>
      <c r="L82" s="159" t="s">
        <v>232</v>
      </c>
      <c r="M82" s="2" t="s">
        <v>392</v>
      </c>
      <c r="N82" s="1"/>
      <c r="O82" s="1"/>
      <c r="P82" s="141">
        <f>N84</f>
        <v>101640</v>
      </c>
      <c r="Q82" s="157" t="s">
        <v>14</v>
      </c>
    </row>
    <row r="83" spans="1:17" ht="63" x14ac:dyDescent="0.25">
      <c r="A83" s="143"/>
      <c r="B83" s="139"/>
      <c r="C83" s="143"/>
      <c r="D83" s="139"/>
      <c r="E83" s="139"/>
      <c r="F83" s="139"/>
      <c r="G83" s="139"/>
      <c r="H83" s="139"/>
      <c r="I83" s="141"/>
      <c r="J83" s="160"/>
      <c r="K83" s="167"/>
      <c r="L83" s="159"/>
      <c r="M83" s="2" t="s">
        <v>432</v>
      </c>
      <c r="N83" s="1"/>
      <c r="O83" s="1"/>
      <c r="P83" s="141"/>
      <c r="Q83" s="157"/>
    </row>
    <row r="84" spans="1:17" ht="94.5" x14ac:dyDescent="0.25">
      <c r="A84" s="143"/>
      <c r="B84" s="139"/>
      <c r="C84" s="143"/>
      <c r="D84" s="139"/>
      <c r="E84" s="139"/>
      <c r="F84" s="139"/>
      <c r="G84" s="139"/>
      <c r="H84" s="139"/>
      <c r="I84" s="141"/>
      <c r="J84" s="160"/>
      <c r="K84" s="167"/>
      <c r="L84" s="159"/>
      <c r="M84" s="2" t="s">
        <v>860</v>
      </c>
      <c r="N84" s="35">
        <v>101640</v>
      </c>
      <c r="O84" s="35" t="s">
        <v>1295</v>
      </c>
      <c r="P84" s="141"/>
      <c r="Q84" s="157"/>
    </row>
    <row r="85" spans="1:17" ht="31.5" customHeight="1" x14ac:dyDescent="0.25">
      <c r="A85" s="143">
        <v>10</v>
      </c>
      <c r="B85" s="139" t="s">
        <v>0</v>
      </c>
      <c r="C85" s="143" t="s">
        <v>396</v>
      </c>
      <c r="D85" s="139" t="s">
        <v>395</v>
      </c>
      <c r="E85" s="139" t="s">
        <v>24</v>
      </c>
      <c r="F85" s="139">
        <v>1</v>
      </c>
      <c r="G85" s="139" t="s">
        <v>394</v>
      </c>
      <c r="H85" s="143" t="s">
        <v>15</v>
      </c>
      <c r="I85" s="141">
        <v>45815</v>
      </c>
      <c r="J85" s="160" t="s">
        <v>26</v>
      </c>
      <c r="K85" s="143" t="s">
        <v>393</v>
      </c>
      <c r="L85" s="163" t="s">
        <v>237</v>
      </c>
      <c r="M85" s="158"/>
      <c r="N85" s="18">
        <v>4165</v>
      </c>
      <c r="O85" s="1" t="s">
        <v>397</v>
      </c>
      <c r="P85" s="141">
        <f>SUM(N85:N95)</f>
        <v>46165</v>
      </c>
      <c r="Q85" s="157" t="s">
        <v>13</v>
      </c>
    </row>
    <row r="86" spans="1:17" x14ac:dyDescent="0.25">
      <c r="A86" s="143"/>
      <c r="B86" s="139"/>
      <c r="C86" s="143"/>
      <c r="D86" s="139"/>
      <c r="E86" s="139"/>
      <c r="F86" s="139"/>
      <c r="G86" s="139"/>
      <c r="H86" s="143"/>
      <c r="I86" s="141"/>
      <c r="J86" s="160"/>
      <c r="K86" s="143"/>
      <c r="L86" s="163"/>
      <c r="M86" s="158"/>
      <c r="N86" s="18">
        <v>4165</v>
      </c>
      <c r="O86" s="1" t="s">
        <v>433</v>
      </c>
      <c r="P86" s="141"/>
      <c r="Q86" s="157"/>
    </row>
    <row r="87" spans="1:17" x14ac:dyDescent="0.25">
      <c r="A87" s="143"/>
      <c r="B87" s="139"/>
      <c r="C87" s="143"/>
      <c r="D87" s="139"/>
      <c r="E87" s="139"/>
      <c r="F87" s="139"/>
      <c r="G87" s="139"/>
      <c r="H87" s="143"/>
      <c r="I87" s="141"/>
      <c r="J87" s="160"/>
      <c r="K87" s="143"/>
      <c r="L87" s="163"/>
      <c r="M87" s="158"/>
      <c r="N87" s="18">
        <v>4165</v>
      </c>
      <c r="O87" s="1" t="s">
        <v>434</v>
      </c>
      <c r="P87" s="141"/>
      <c r="Q87" s="157"/>
    </row>
    <row r="88" spans="1:17" x14ac:dyDescent="0.25">
      <c r="A88" s="143"/>
      <c r="B88" s="139"/>
      <c r="C88" s="143"/>
      <c r="D88" s="139"/>
      <c r="E88" s="139"/>
      <c r="F88" s="139"/>
      <c r="G88" s="139"/>
      <c r="H88" s="143"/>
      <c r="I88" s="141"/>
      <c r="J88" s="160"/>
      <c r="K88" s="143"/>
      <c r="L88" s="163"/>
      <c r="M88" s="158"/>
      <c r="N88" s="18">
        <v>4165</v>
      </c>
      <c r="O88" s="1" t="s">
        <v>435</v>
      </c>
      <c r="P88" s="141"/>
      <c r="Q88" s="157"/>
    </row>
    <row r="89" spans="1:17" x14ac:dyDescent="0.25">
      <c r="A89" s="143"/>
      <c r="B89" s="139"/>
      <c r="C89" s="143"/>
      <c r="D89" s="139"/>
      <c r="E89" s="139"/>
      <c r="F89" s="139"/>
      <c r="G89" s="139"/>
      <c r="H89" s="143"/>
      <c r="I89" s="141"/>
      <c r="J89" s="160"/>
      <c r="K89" s="143"/>
      <c r="L89" s="163"/>
      <c r="M89" s="158"/>
      <c r="N89" s="18">
        <v>4165</v>
      </c>
      <c r="O89" s="1" t="s">
        <v>584</v>
      </c>
      <c r="P89" s="141"/>
      <c r="Q89" s="157"/>
    </row>
    <row r="90" spans="1:17" x14ac:dyDescent="0.25">
      <c r="A90" s="143"/>
      <c r="B90" s="139"/>
      <c r="C90" s="143"/>
      <c r="D90" s="139"/>
      <c r="E90" s="139"/>
      <c r="F90" s="139"/>
      <c r="G90" s="139"/>
      <c r="H90" s="143"/>
      <c r="I90" s="141"/>
      <c r="J90" s="160"/>
      <c r="K90" s="143"/>
      <c r="L90" s="163"/>
      <c r="M90" s="158"/>
      <c r="N90" s="18">
        <v>4165</v>
      </c>
      <c r="O90" s="1" t="s">
        <v>585</v>
      </c>
      <c r="P90" s="141"/>
      <c r="Q90" s="157"/>
    </row>
    <row r="91" spans="1:17" ht="78.75" customHeight="1" x14ac:dyDescent="0.25">
      <c r="A91" s="143"/>
      <c r="B91" s="139"/>
      <c r="C91" s="143"/>
      <c r="D91" s="139"/>
      <c r="E91" s="139"/>
      <c r="F91" s="139"/>
      <c r="G91" s="139"/>
      <c r="H91" s="143"/>
      <c r="I91" s="141"/>
      <c r="J91" s="160"/>
      <c r="K91" s="143"/>
      <c r="L91" s="163"/>
      <c r="M91" s="139" t="s">
        <v>583</v>
      </c>
      <c r="N91" s="18">
        <v>4235</v>
      </c>
      <c r="O91" s="1" t="s">
        <v>586</v>
      </c>
      <c r="P91" s="141"/>
      <c r="Q91" s="157"/>
    </row>
    <row r="92" spans="1:17" x14ac:dyDescent="0.25">
      <c r="A92" s="143"/>
      <c r="B92" s="139"/>
      <c r="C92" s="143"/>
      <c r="D92" s="139"/>
      <c r="E92" s="139"/>
      <c r="F92" s="139"/>
      <c r="G92" s="139"/>
      <c r="H92" s="143"/>
      <c r="I92" s="141"/>
      <c r="J92" s="160"/>
      <c r="K92" s="143"/>
      <c r="L92" s="163"/>
      <c r="M92" s="139"/>
      <c r="N92" s="18">
        <v>4235</v>
      </c>
      <c r="O92" s="1" t="s">
        <v>861</v>
      </c>
      <c r="P92" s="141"/>
      <c r="Q92" s="157"/>
    </row>
    <row r="93" spans="1:17" x14ac:dyDescent="0.25">
      <c r="A93" s="143"/>
      <c r="B93" s="139"/>
      <c r="C93" s="143"/>
      <c r="D93" s="139"/>
      <c r="E93" s="139"/>
      <c r="F93" s="139"/>
      <c r="G93" s="139"/>
      <c r="H93" s="143"/>
      <c r="I93" s="141"/>
      <c r="J93" s="160"/>
      <c r="K93" s="143"/>
      <c r="L93" s="163"/>
      <c r="M93" s="139"/>
      <c r="N93" s="18">
        <v>4235</v>
      </c>
      <c r="O93" s="1" t="s">
        <v>862</v>
      </c>
      <c r="P93" s="141"/>
      <c r="Q93" s="157"/>
    </row>
    <row r="94" spans="1:17" ht="15.75" customHeight="1" x14ac:dyDescent="0.25">
      <c r="A94" s="143"/>
      <c r="B94" s="139"/>
      <c r="C94" s="143"/>
      <c r="D94" s="139"/>
      <c r="E94" s="139"/>
      <c r="F94" s="139"/>
      <c r="G94" s="139"/>
      <c r="H94" s="143"/>
      <c r="I94" s="141"/>
      <c r="J94" s="160"/>
      <c r="K94" s="143"/>
      <c r="L94" s="163"/>
      <c r="M94" s="175" t="s">
        <v>1297</v>
      </c>
      <c r="N94" s="18">
        <v>4235</v>
      </c>
      <c r="O94" s="1" t="s">
        <v>863</v>
      </c>
      <c r="P94" s="141"/>
      <c r="Q94" s="157"/>
    </row>
    <row r="95" spans="1:17" ht="96" customHeight="1" x14ac:dyDescent="0.25">
      <c r="A95" s="143"/>
      <c r="B95" s="139"/>
      <c r="C95" s="143"/>
      <c r="D95" s="139"/>
      <c r="E95" s="139"/>
      <c r="F95" s="139"/>
      <c r="G95" s="139"/>
      <c r="H95" s="143"/>
      <c r="I95" s="141"/>
      <c r="J95" s="160"/>
      <c r="K95" s="143"/>
      <c r="L95" s="163"/>
      <c r="M95" s="175"/>
      <c r="N95" s="43">
        <v>4235</v>
      </c>
      <c r="O95" s="35" t="s">
        <v>1296</v>
      </c>
      <c r="P95" s="141"/>
      <c r="Q95" s="157"/>
    </row>
    <row r="96" spans="1:17" ht="110.25" x14ac:dyDescent="0.25">
      <c r="A96" s="143"/>
      <c r="B96" s="139"/>
      <c r="C96" s="143"/>
      <c r="D96" s="139"/>
      <c r="E96" s="139"/>
      <c r="F96" s="139"/>
      <c r="G96" s="139"/>
      <c r="H96" s="143"/>
      <c r="I96" s="141"/>
      <c r="J96" s="160"/>
      <c r="K96" s="143"/>
      <c r="L96" s="163"/>
      <c r="M96" s="36" t="s">
        <v>1298</v>
      </c>
      <c r="N96" s="43"/>
      <c r="O96" s="44"/>
      <c r="P96" s="141"/>
      <c r="Q96" s="157"/>
    </row>
    <row r="97" spans="1:17" ht="78.75" x14ac:dyDescent="0.25">
      <c r="A97" s="7">
        <v>11</v>
      </c>
      <c r="B97" s="7" t="s">
        <v>436</v>
      </c>
      <c r="C97" s="7" t="s">
        <v>444</v>
      </c>
      <c r="D97" s="2" t="s">
        <v>438</v>
      </c>
      <c r="E97" s="2" t="s">
        <v>44</v>
      </c>
      <c r="F97" s="7">
        <v>5</v>
      </c>
      <c r="G97" s="2" t="s">
        <v>450</v>
      </c>
      <c r="H97" s="2" t="s">
        <v>449</v>
      </c>
      <c r="I97" s="13">
        <v>1320900</v>
      </c>
      <c r="J97" s="6" t="s">
        <v>26</v>
      </c>
      <c r="K97" s="1" t="s">
        <v>437</v>
      </c>
      <c r="L97" s="16" t="s">
        <v>445</v>
      </c>
      <c r="M97" s="32" t="s">
        <v>587</v>
      </c>
      <c r="N97" s="18"/>
      <c r="O97" s="1"/>
      <c r="P97" s="1">
        <f>N97</f>
        <v>0</v>
      </c>
      <c r="Q97" s="18" t="s">
        <v>13</v>
      </c>
    </row>
    <row r="98" spans="1:17" ht="110.25" x14ac:dyDescent="0.25">
      <c r="A98" s="7">
        <v>12</v>
      </c>
      <c r="B98" s="2" t="s">
        <v>43</v>
      </c>
      <c r="C98" s="2" t="s">
        <v>439</v>
      </c>
      <c r="D98" s="2" t="s">
        <v>440</v>
      </c>
      <c r="E98" s="2" t="s">
        <v>15</v>
      </c>
      <c r="F98" s="2" t="s">
        <v>15</v>
      </c>
      <c r="G98" s="2" t="s">
        <v>450</v>
      </c>
      <c r="H98" s="2" t="s">
        <v>449</v>
      </c>
      <c r="I98" s="13">
        <v>14875</v>
      </c>
      <c r="J98" s="6" t="s">
        <v>26</v>
      </c>
      <c r="K98" s="1" t="s">
        <v>419</v>
      </c>
      <c r="L98" s="16" t="s">
        <v>448</v>
      </c>
      <c r="M98" s="32" t="s">
        <v>589</v>
      </c>
      <c r="N98" s="18">
        <v>15125</v>
      </c>
      <c r="O98" s="1" t="s">
        <v>588</v>
      </c>
      <c r="P98" s="1">
        <f>N98</f>
        <v>15125</v>
      </c>
      <c r="Q98" s="18" t="s">
        <v>14</v>
      </c>
    </row>
    <row r="99" spans="1:17" ht="47.25" customHeight="1" x14ac:dyDescent="0.25">
      <c r="A99" s="143">
        <v>13</v>
      </c>
      <c r="B99" s="143" t="s">
        <v>0</v>
      </c>
      <c r="C99" s="139" t="s">
        <v>446</v>
      </c>
      <c r="D99" s="139" t="s">
        <v>441</v>
      </c>
      <c r="E99" s="139" t="s">
        <v>24</v>
      </c>
      <c r="F99" s="139">
        <v>1</v>
      </c>
      <c r="G99" s="139" t="s">
        <v>1</v>
      </c>
      <c r="H99" s="143" t="s">
        <v>15</v>
      </c>
      <c r="I99" s="142">
        <v>41888</v>
      </c>
      <c r="J99" s="160" t="s">
        <v>26</v>
      </c>
      <c r="K99" s="141" t="s">
        <v>421</v>
      </c>
      <c r="L99" s="158" t="s">
        <v>237</v>
      </c>
      <c r="M99" s="18"/>
      <c r="N99" s="1">
        <v>5236</v>
      </c>
      <c r="O99" s="1" t="s">
        <v>458</v>
      </c>
      <c r="P99" s="141">
        <f>SUM(N99:N106)</f>
        <v>42328</v>
      </c>
      <c r="Q99" s="157" t="s">
        <v>13</v>
      </c>
    </row>
    <row r="100" spans="1:17" ht="141.75" x14ac:dyDescent="0.25">
      <c r="A100" s="143"/>
      <c r="B100" s="143"/>
      <c r="C100" s="139"/>
      <c r="D100" s="139"/>
      <c r="E100" s="139"/>
      <c r="F100" s="139"/>
      <c r="G100" s="139"/>
      <c r="H100" s="143"/>
      <c r="I100" s="142"/>
      <c r="J100" s="160"/>
      <c r="K100" s="141"/>
      <c r="L100" s="158"/>
      <c r="M100" s="32" t="s">
        <v>592</v>
      </c>
      <c r="N100" s="1">
        <v>5236</v>
      </c>
      <c r="O100" s="1" t="s">
        <v>590</v>
      </c>
      <c r="P100" s="141"/>
      <c r="Q100" s="157"/>
    </row>
    <row r="101" spans="1:17" ht="63" customHeight="1" x14ac:dyDescent="0.25">
      <c r="A101" s="143"/>
      <c r="B101" s="143"/>
      <c r="C101" s="139"/>
      <c r="D101" s="139"/>
      <c r="E101" s="139"/>
      <c r="F101" s="139"/>
      <c r="G101" s="139"/>
      <c r="H101" s="143"/>
      <c r="I101" s="142"/>
      <c r="J101" s="160"/>
      <c r="K101" s="141"/>
      <c r="L101" s="158"/>
      <c r="M101" s="164" t="s">
        <v>593</v>
      </c>
      <c r="N101" s="1">
        <v>5236</v>
      </c>
      <c r="O101" s="1" t="s">
        <v>591</v>
      </c>
      <c r="P101" s="141"/>
      <c r="Q101" s="157"/>
    </row>
    <row r="102" spans="1:17" x14ac:dyDescent="0.25">
      <c r="A102" s="143"/>
      <c r="B102" s="143"/>
      <c r="C102" s="139"/>
      <c r="D102" s="139"/>
      <c r="E102" s="139"/>
      <c r="F102" s="139"/>
      <c r="G102" s="139"/>
      <c r="H102" s="143"/>
      <c r="I102" s="142"/>
      <c r="J102" s="160"/>
      <c r="K102" s="141"/>
      <c r="L102" s="158"/>
      <c r="M102" s="164"/>
      <c r="N102" s="1">
        <v>5324</v>
      </c>
      <c r="O102" s="1" t="s">
        <v>864</v>
      </c>
      <c r="P102" s="141"/>
      <c r="Q102" s="157"/>
    </row>
    <row r="103" spans="1:17" x14ac:dyDescent="0.25">
      <c r="A103" s="143"/>
      <c r="B103" s="143"/>
      <c r="C103" s="139"/>
      <c r="D103" s="139"/>
      <c r="E103" s="139"/>
      <c r="F103" s="139"/>
      <c r="G103" s="139"/>
      <c r="H103" s="143"/>
      <c r="I103" s="142"/>
      <c r="J103" s="160"/>
      <c r="K103" s="141"/>
      <c r="L103" s="158"/>
      <c r="M103" s="164"/>
      <c r="N103" s="1">
        <v>5324</v>
      </c>
      <c r="O103" s="1" t="s">
        <v>865</v>
      </c>
      <c r="P103" s="141"/>
      <c r="Q103" s="157"/>
    </row>
    <row r="104" spans="1:17" x14ac:dyDescent="0.25">
      <c r="A104" s="143"/>
      <c r="B104" s="143"/>
      <c r="C104" s="139"/>
      <c r="D104" s="139"/>
      <c r="E104" s="139"/>
      <c r="F104" s="139"/>
      <c r="G104" s="139"/>
      <c r="H104" s="143"/>
      <c r="I104" s="142"/>
      <c r="J104" s="160"/>
      <c r="K104" s="141"/>
      <c r="L104" s="158"/>
      <c r="M104" s="164"/>
      <c r="N104" s="1">
        <v>5324</v>
      </c>
      <c r="O104" s="1" t="s">
        <v>866</v>
      </c>
      <c r="P104" s="141"/>
      <c r="Q104" s="157"/>
    </row>
    <row r="105" spans="1:17" x14ac:dyDescent="0.25">
      <c r="A105" s="143"/>
      <c r="B105" s="143"/>
      <c r="C105" s="139"/>
      <c r="D105" s="139"/>
      <c r="E105" s="139"/>
      <c r="F105" s="139"/>
      <c r="G105" s="139"/>
      <c r="H105" s="143"/>
      <c r="I105" s="142"/>
      <c r="J105" s="160"/>
      <c r="K105" s="141"/>
      <c r="L105" s="158"/>
      <c r="M105" s="164"/>
      <c r="N105" s="1">
        <v>5324</v>
      </c>
      <c r="O105" s="1" t="s">
        <v>867</v>
      </c>
      <c r="P105" s="141"/>
      <c r="Q105" s="157"/>
    </row>
    <row r="106" spans="1:17" ht="126" x14ac:dyDescent="0.25">
      <c r="A106" s="143"/>
      <c r="B106" s="143"/>
      <c r="C106" s="139"/>
      <c r="D106" s="139"/>
      <c r="E106" s="139"/>
      <c r="F106" s="139"/>
      <c r="G106" s="139"/>
      <c r="H106" s="143"/>
      <c r="I106" s="142"/>
      <c r="J106" s="160"/>
      <c r="K106" s="141"/>
      <c r="L106" s="158"/>
      <c r="M106" s="32" t="s">
        <v>868</v>
      </c>
      <c r="N106" s="35">
        <v>5324</v>
      </c>
      <c r="O106" s="35" t="s">
        <v>1299</v>
      </c>
      <c r="P106" s="141"/>
      <c r="Q106" s="157"/>
    </row>
    <row r="107" spans="1:17" ht="78.75" customHeight="1" x14ac:dyDescent="0.25">
      <c r="A107" s="143">
        <v>14</v>
      </c>
      <c r="B107" s="143" t="s">
        <v>0</v>
      </c>
      <c r="C107" s="139" t="s">
        <v>447</v>
      </c>
      <c r="D107" s="139" t="s">
        <v>443</v>
      </c>
      <c r="E107" s="139" t="s">
        <v>24</v>
      </c>
      <c r="F107" s="139">
        <v>1</v>
      </c>
      <c r="G107" s="139" t="s">
        <v>442</v>
      </c>
      <c r="H107" s="143" t="s">
        <v>15</v>
      </c>
      <c r="I107" s="142">
        <v>80752</v>
      </c>
      <c r="J107" s="160" t="s">
        <v>26</v>
      </c>
      <c r="K107" s="141" t="s">
        <v>421</v>
      </c>
      <c r="L107" s="158" t="s">
        <v>237</v>
      </c>
      <c r="M107" s="157"/>
      <c r="N107" s="1">
        <v>8736</v>
      </c>
      <c r="O107" s="1" t="s">
        <v>459</v>
      </c>
      <c r="P107" s="157">
        <f>SUM(N107:N115)</f>
        <v>77931</v>
      </c>
      <c r="Q107" s="143" t="s">
        <v>13</v>
      </c>
    </row>
    <row r="108" spans="1:17" x14ac:dyDescent="0.25">
      <c r="A108" s="143"/>
      <c r="B108" s="143"/>
      <c r="C108" s="139"/>
      <c r="D108" s="139"/>
      <c r="E108" s="139"/>
      <c r="F108" s="139"/>
      <c r="G108" s="139"/>
      <c r="H108" s="143"/>
      <c r="I108" s="142"/>
      <c r="J108" s="160"/>
      <c r="K108" s="141"/>
      <c r="L108" s="158"/>
      <c r="M108" s="157"/>
      <c r="N108" s="1">
        <v>8708</v>
      </c>
      <c r="O108" s="1" t="s">
        <v>594</v>
      </c>
      <c r="P108" s="157"/>
      <c r="Q108" s="143"/>
    </row>
    <row r="109" spans="1:17" x14ac:dyDescent="0.25">
      <c r="A109" s="143"/>
      <c r="B109" s="143"/>
      <c r="C109" s="139"/>
      <c r="D109" s="139"/>
      <c r="E109" s="139"/>
      <c r="F109" s="139"/>
      <c r="G109" s="139"/>
      <c r="H109" s="143"/>
      <c r="I109" s="142"/>
      <c r="J109" s="160"/>
      <c r="K109" s="141"/>
      <c r="L109" s="158"/>
      <c r="M109" s="157"/>
      <c r="N109" s="1">
        <v>8708</v>
      </c>
      <c r="O109" s="1" t="s">
        <v>595</v>
      </c>
      <c r="P109" s="157"/>
      <c r="Q109" s="143"/>
    </row>
    <row r="110" spans="1:17" x14ac:dyDescent="0.25">
      <c r="A110" s="143"/>
      <c r="B110" s="143"/>
      <c r="C110" s="139"/>
      <c r="D110" s="139"/>
      <c r="E110" s="139"/>
      <c r="F110" s="139"/>
      <c r="G110" s="139"/>
      <c r="H110" s="143"/>
      <c r="I110" s="142"/>
      <c r="J110" s="160"/>
      <c r="K110" s="141"/>
      <c r="L110" s="158"/>
      <c r="M110" s="157"/>
      <c r="N110" s="1">
        <v>8708</v>
      </c>
      <c r="O110" s="1" t="s">
        <v>596</v>
      </c>
      <c r="P110" s="157"/>
      <c r="Q110" s="143"/>
    </row>
    <row r="111" spans="1:17" x14ac:dyDescent="0.25">
      <c r="A111" s="143"/>
      <c r="B111" s="143"/>
      <c r="C111" s="139"/>
      <c r="D111" s="139"/>
      <c r="E111" s="139"/>
      <c r="F111" s="139"/>
      <c r="G111" s="139"/>
      <c r="H111" s="143"/>
      <c r="I111" s="142"/>
      <c r="J111" s="160"/>
      <c r="K111" s="141"/>
      <c r="L111" s="158"/>
      <c r="M111" s="157"/>
      <c r="N111" s="1">
        <v>8715</v>
      </c>
      <c r="O111" s="1" t="s">
        <v>869</v>
      </c>
      <c r="P111" s="157"/>
      <c r="Q111" s="143"/>
    </row>
    <row r="112" spans="1:17" x14ac:dyDescent="0.25">
      <c r="A112" s="143"/>
      <c r="B112" s="143"/>
      <c r="C112" s="139"/>
      <c r="D112" s="139"/>
      <c r="E112" s="139"/>
      <c r="F112" s="139"/>
      <c r="G112" s="139"/>
      <c r="H112" s="143"/>
      <c r="I112" s="142"/>
      <c r="J112" s="160"/>
      <c r="K112" s="141"/>
      <c r="L112" s="158"/>
      <c r="M112" s="157"/>
      <c r="N112" s="1">
        <v>8631</v>
      </c>
      <c r="O112" s="1" t="s">
        <v>870</v>
      </c>
      <c r="P112" s="157"/>
      <c r="Q112" s="143"/>
    </row>
    <row r="113" spans="1:17" x14ac:dyDescent="0.25">
      <c r="A113" s="143"/>
      <c r="B113" s="143"/>
      <c r="C113" s="139"/>
      <c r="D113" s="139"/>
      <c r="E113" s="139"/>
      <c r="F113" s="139"/>
      <c r="G113" s="139"/>
      <c r="H113" s="143"/>
      <c r="I113" s="142"/>
      <c r="J113" s="160"/>
      <c r="K113" s="141"/>
      <c r="L113" s="158"/>
      <c r="M113" s="157"/>
      <c r="N113" s="35">
        <v>8617</v>
      </c>
      <c r="O113" s="35" t="s">
        <v>1300</v>
      </c>
      <c r="P113" s="157"/>
      <c r="Q113" s="143"/>
    </row>
    <row r="114" spans="1:17" x14ac:dyDescent="0.25">
      <c r="A114" s="143"/>
      <c r="B114" s="143"/>
      <c r="C114" s="139"/>
      <c r="D114" s="139"/>
      <c r="E114" s="139"/>
      <c r="F114" s="139"/>
      <c r="G114" s="139"/>
      <c r="H114" s="143"/>
      <c r="I114" s="142"/>
      <c r="J114" s="160"/>
      <c r="K114" s="141"/>
      <c r="L114" s="158"/>
      <c r="M114" s="157"/>
      <c r="N114" s="35">
        <v>8554</v>
      </c>
      <c r="O114" s="35" t="s">
        <v>1300</v>
      </c>
      <c r="P114" s="157"/>
      <c r="Q114" s="143"/>
    </row>
    <row r="115" spans="1:17" ht="141.75" x14ac:dyDescent="0.25">
      <c r="A115" s="143"/>
      <c r="B115" s="143"/>
      <c r="C115" s="139"/>
      <c r="D115" s="139"/>
      <c r="E115" s="139"/>
      <c r="F115" s="139"/>
      <c r="G115" s="139"/>
      <c r="H115" s="143"/>
      <c r="I115" s="142"/>
      <c r="J115" s="160"/>
      <c r="K115" s="141"/>
      <c r="L115" s="158"/>
      <c r="M115" s="18" t="s">
        <v>871</v>
      </c>
      <c r="N115" s="35">
        <v>8554</v>
      </c>
      <c r="O115" s="35" t="s">
        <v>1301</v>
      </c>
      <c r="P115" s="157"/>
      <c r="Q115" s="143"/>
    </row>
    <row r="116" spans="1:17" ht="47.25" customHeight="1" x14ac:dyDescent="0.25">
      <c r="A116" s="143">
        <v>15</v>
      </c>
      <c r="B116" s="143" t="s">
        <v>0</v>
      </c>
      <c r="C116" s="143" t="s">
        <v>455</v>
      </c>
      <c r="D116" s="139" t="s">
        <v>451</v>
      </c>
      <c r="E116" s="139" t="s">
        <v>24</v>
      </c>
      <c r="F116" s="139">
        <v>1</v>
      </c>
      <c r="G116" s="139" t="s">
        <v>1</v>
      </c>
      <c r="H116" s="143" t="s">
        <v>15</v>
      </c>
      <c r="I116" s="141">
        <v>53312</v>
      </c>
      <c r="J116" s="160" t="s">
        <v>26</v>
      </c>
      <c r="K116" s="143" t="s">
        <v>421</v>
      </c>
      <c r="L116" s="163" t="s">
        <v>237</v>
      </c>
      <c r="M116" s="158"/>
      <c r="N116" s="18">
        <v>6664</v>
      </c>
      <c r="O116" s="1" t="s">
        <v>460</v>
      </c>
      <c r="P116" s="157">
        <f>SUM(N116:N124)</f>
        <v>60648</v>
      </c>
      <c r="Q116" s="143" t="s">
        <v>13</v>
      </c>
    </row>
    <row r="117" spans="1:17" x14ac:dyDescent="0.25">
      <c r="A117" s="143"/>
      <c r="B117" s="143"/>
      <c r="C117" s="143"/>
      <c r="D117" s="139"/>
      <c r="E117" s="139"/>
      <c r="F117" s="139"/>
      <c r="G117" s="139"/>
      <c r="H117" s="143"/>
      <c r="I117" s="141"/>
      <c r="J117" s="160"/>
      <c r="K117" s="143"/>
      <c r="L117" s="163"/>
      <c r="M117" s="158"/>
      <c r="N117" s="18">
        <v>6664</v>
      </c>
      <c r="O117" s="1" t="s">
        <v>597</v>
      </c>
      <c r="P117" s="157"/>
      <c r="Q117" s="143"/>
    </row>
    <row r="118" spans="1:17" ht="63" customHeight="1" x14ac:dyDescent="0.25">
      <c r="A118" s="143"/>
      <c r="B118" s="143"/>
      <c r="C118" s="143"/>
      <c r="D118" s="139"/>
      <c r="E118" s="139"/>
      <c r="F118" s="139"/>
      <c r="G118" s="139"/>
      <c r="H118" s="143"/>
      <c r="I118" s="141"/>
      <c r="J118" s="160"/>
      <c r="K118" s="143"/>
      <c r="L118" s="163"/>
      <c r="M118" s="164" t="s">
        <v>599</v>
      </c>
      <c r="N118" s="18">
        <v>6664</v>
      </c>
      <c r="O118" s="1" t="s">
        <v>598</v>
      </c>
      <c r="P118" s="157"/>
      <c r="Q118" s="143"/>
    </row>
    <row r="119" spans="1:17" x14ac:dyDescent="0.25">
      <c r="A119" s="143"/>
      <c r="B119" s="143"/>
      <c r="C119" s="143"/>
      <c r="D119" s="139"/>
      <c r="E119" s="139"/>
      <c r="F119" s="139"/>
      <c r="G119" s="139"/>
      <c r="H119" s="143"/>
      <c r="I119" s="141"/>
      <c r="J119" s="160"/>
      <c r="K119" s="143"/>
      <c r="L119" s="163"/>
      <c r="M119" s="164"/>
      <c r="N119" s="18">
        <v>6776</v>
      </c>
      <c r="O119" s="1" t="s">
        <v>872</v>
      </c>
      <c r="P119" s="157"/>
      <c r="Q119" s="143"/>
    </row>
    <row r="120" spans="1:17" x14ac:dyDescent="0.25">
      <c r="A120" s="143"/>
      <c r="B120" s="143"/>
      <c r="C120" s="143"/>
      <c r="D120" s="139"/>
      <c r="E120" s="139"/>
      <c r="F120" s="139"/>
      <c r="G120" s="139"/>
      <c r="H120" s="143"/>
      <c r="I120" s="141"/>
      <c r="J120" s="160"/>
      <c r="K120" s="143"/>
      <c r="L120" s="163"/>
      <c r="M120" s="164"/>
      <c r="N120" s="18">
        <v>6776</v>
      </c>
      <c r="O120" s="1" t="s">
        <v>873</v>
      </c>
      <c r="P120" s="157"/>
      <c r="Q120" s="143"/>
    </row>
    <row r="121" spans="1:17" x14ac:dyDescent="0.25">
      <c r="A121" s="143"/>
      <c r="B121" s="143"/>
      <c r="C121" s="143"/>
      <c r="D121" s="139"/>
      <c r="E121" s="139"/>
      <c r="F121" s="139"/>
      <c r="G121" s="139"/>
      <c r="H121" s="143"/>
      <c r="I121" s="141"/>
      <c r="J121" s="160"/>
      <c r="K121" s="143"/>
      <c r="L121" s="163"/>
      <c r="M121" s="164"/>
      <c r="N121" s="18">
        <v>6776</v>
      </c>
      <c r="O121" s="1" t="s">
        <v>874</v>
      </c>
      <c r="P121" s="157"/>
      <c r="Q121" s="143"/>
    </row>
    <row r="122" spans="1:17" x14ac:dyDescent="0.25">
      <c r="A122" s="143"/>
      <c r="B122" s="143"/>
      <c r="C122" s="143"/>
      <c r="D122" s="139"/>
      <c r="E122" s="139"/>
      <c r="F122" s="139"/>
      <c r="G122" s="139"/>
      <c r="H122" s="143"/>
      <c r="I122" s="141"/>
      <c r="J122" s="160"/>
      <c r="K122" s="143"/>
      <c r="L122" s="163"/>
      <c r="M122" s="164"/>
      <c r="N122" s="18">
        <v>6776</v>
      </c>
      <c r="O122" s="1" t="s">
        <v>875</v>
      </c>
      <c r="P122" s="157"/>
      <c r="Q122" s="143"/>
    </row>
    <row r="123" spans="1:17" x14ac:dyDescent="0.25">
      <c r="A123" s="143"/>
      <c r="B123" s="143"/>
      <c r="C123" s="143"/>
      <c r="D123" s="139"/>
      <c r="E123" s="139"/>
      <c r="F123" s="139"/>
      <c r="G123" s="139"/>
      <c r="H123" s="143"/>
      <c r="I123" s="141"/>
      <c r="J123" s="160"/>
      <c r="K123" s="143"/>
      <c r="L123" s="163"/>
      <c r="M123" s="164"/>
      <c r="N123" s="43">
        <v>6776</v>
      </c>
      <c r="O123" s="35" t="s">
        <v>1302</v>
      </c>
      <c r="P123" s="157"/>
      <c r="Q123" s="143"/>
    </row>
    <row r="124" spans="1:17" ht="126" x14ac:dyDescent="0.25">
      <c r="A124" s="143"/>
      <c r="B124" s="143"/>
      <c r="C124" s="143"/>
      <c r="D124" s="139"/>
      <c r="E124" s="139"/>
      <c r="F124" s="139"/>
      <c r="G124" s="139"/>
      <c r="H124" s="143"/>
      <c r="I124" s="141"/>
      <c r="J124" s="160"/>
      <c r="K124" s="143"/>
      <c r="L124" s="163"/>
      <c r="M124" s="32" t="s">
        <v>876</v>
      </c>
      <c r="N124" s="43">
        <v>6776</v>
      </c>
      <c r="O124" s="35" t="s">
        <v>1303</v>
      </c>
      <c r="P124" s="157"/>
      <c r="Q124" s="143"/>
    </row>
    <row r="125" spans="1:17" ht="63" customHeight="1" x14ac:dyDescent="0.25">
      <c r="A125" s="143">
        <v>16</v>
      </c>
      <c r="B125" s="143" t="s">
        <v>0</v>
      </c>
      <c r="C125" s="143" t="s">
        <v>456</v>
      </c>
      <c r="D125" s="139" t="s">
        <v>452</v>
      </c>
      <c r="E125" s="139" t="s">
        <v>24</v>
      </c>
      <c r="F125" s="139">
        <v>1</v>
      </c>
      <c r="G125" s="139" t="s">
        <v>342</v>
      </c>
      <c r="H125" s="143" t="s">
        <v>15</v>
      </c>
      <c r="I125" s="141">
        <v>110432</v>
      </c>
      <c r="J125" s="160" t="s">
        <v>26</v>
      </c>
      <c r="K125" s="143" t="s">
        <v>421</v>
      </c>
      <c r="L125" s="163" t="s">
        <v>237</v>
      </c>
      <c r="M125" s="158"/>
      <c r="N125" s="18">
        <v>13804</v>
      </c>
      <c r="O125" s="1" t="s">
        <v>461</v>
      </c>
      <c r="P125" s="157">
        <f>SUM(N125:N133)</f>
        <v>125628</v>
      </c>
      <c r="Q125" s="143" t="s">
        <v>13</v>
      </c>
    </row>
    <row r="126" spans="1:17" x14ac:dyDescent="0.25">
      <c r="A126" s="143"/>
      <c r="B126" s="143"/>
      <c r="C126" s="143"/>
      <c r="D126" s="139"/>
      <c r="E126" s="139"/>
      <c r="F126" s="139"/>
      <c r="G126" s="139"/>
      <c r="H126" s="143"/>
      <c r="I126" s="141"/>
      <c r="J126" s="160"/>
      <c r="K126" s="143"/>
      <c r="L126" s="163"/>
      <c r="M126" s="158"/>
      <c r="N126" s="18">
        <v>13804</v>
      </c>
      <c r="O126" s="1" t="s">
        <v>601</v>
      </c>
      <c r="P126" s="157"/>
      <c r="Q126" s="143"/>
    </row>
    <row r="127" spans="1:17" ht="78.75" customHeight="1" x14ac:dyDescent="0.25">
      <c r="A127" s="143"/>
      <c r="B127" s="143"/>
      <c r="C127" s="143"/>
      <c r="D127" s="139"/>
      <c r="E127" s="139"/>
      <c r="F127" s="139"/>
      <c r="G127" s="139"/>
      <c r="H127" s="143"/>
      <c r="I127" s="141"/>
      <c r="J127" s="160"/>
      <c r="K127" s="143"/>
      <c r="L127" s="163"/>
      <c r="M127" s="164" t="s">
        <v>600</v>
      </c>
      <c r="N127" s="18">
        <v>13804</v>
      </c>
      <c r="O127" s="1" t="s">
        <v>602</v>
      </c>
      <c r="P127" s="157"/>
      <c r="Q127" s="143"/>
    </row>
    <row r="128" spans="1:17" x14ac:dyDescent="0.25">
      <c r="A128" s="143"/>
      <c r="B128" s="143"/>
      <c r="C128" s="143"/>
      <c r="D128" s="139"/>
      <c r="E128" s="139"/>
      <c r="F128" s="139"/>
      <c r="G128" s="139"/>
      <c r="H128" s="143"/>
      <c r="I128" s="141"/>
      <c r="J128" s="160"/>
      <c r="K128" s="143"/>
      <c r="L128" s="163"/>
      <c r="M128" s="164"/>
      <c r="N128" s="18">
        <v>14036</v>
      </c>
      <c r="O128" s="1" t="s">
        <v>877</v>
      </c>
      <c r="P128" s="157"/>
      <c r="Q128" s="143"/>
    </row>
    <row r="129" spans="1:17" x14ac:dyDescent="0.25">
      <c r="A129" s="143"/>
      <c r="B129" s="143"/>
      <c r="C129" s="143"/>
      <c r="D129" s="139"/>
      <c r="E129" s="139"/>
      <c r="F129" s="139"/>
      <c r="G129" s="139"/>
      <c r="H129" s="143"/>
      <c r="I129" s="141"/>
      <c r="J129" s="160"/>
      <c r="K129" s="143"/>
      <c r="L129" s="163"/>
      <c r="M129" s="164"/>
      <c r="N129" s="18">
        <v>14036</v>
      </c>
      <c r="O129" s="1" t="s">
        <v>878</v>
      </c>
      <c r="P129" s="157"/>
      <c r="Q129" s="143"/>
    </row>
    <row r="130" spans="1:17" x14ac:dyDescent="0.25">
      <c r="A130" s="143"/>
      <c r="B130" s="143"/>
      <c r="C130" s="143"/>
      <c r="D130" s="139"/>
      <c r="E130" s="139"/>
      <c r="F130" s="139"/>
      <c r="G130" s="139"/>
      <c r="H130" s="143"/>
      <c r="I130" s="141"/>
      <c r="J130" s="160"/>
      <c r="K130" s="143"/>
      <c r="L130" s="163"/>
      <c r="M130" s="164"/>
      <c r="N130" s="18">
        <v>14036</v>
      </c>
      <c r="O130" s="1" t="s">
        <v>879</v>
      </c>
      <c r="P130" s="157"/>
      <c r="Q130" s="143"/>
    </row>
    <row r="131" spans="1:17" x14ac:dyDescent="0.25">
      <c r="A131" s="143"/>
      <c r="B131" s="143"/>
      <c r="C131" s="143"/>
      <c r="D131" s="139"/>
      <c r="E131" s="139"/>
      <c r="F131" s="139"/>
      <c r="G131" s="139"/>
      <c r="H131" s="143"/>
      <c r="I131" s="141"/>
      <c r="J131" s="160"/>
      <c r="K131" s="143"/>
      <c r="L131" s="163"/>
      <c r="M131" s="164"/>
      <c r="N131" s="18">
        <v>14036</v>
      </c>
      <c r="O131" s="1" t="s">
        <v>880</v>
      </c>
      <c r="P131" s="157"/>
      <c r="Q131" s="143"/>
    </row>
    <row r="132" spans="1:17" x14ac:dyDescent="0.25">
      <c r="A132" s="143"/>
      <c r="B132" s="143"/>
      <c r="C132" s="143"/>
      <c r="D132" s="139"/>
      <c r="E132" s="139"/>
      <c r="F132" s="139"/>
      <c r="G132" s="139"/>
      <c r="H132" s="143"/>
      <c r="I132" s="141"/>
      <c r="J132" s="160"/>
      <c r="K132" s="143"/>
      <c r="L132" s="163"/>
      <c r="M132" s="164"/>
      <c r="N132" s="43">
        <v>14036</v>
      </c>
      <c r="O132" s="35" t="s">
        <v>1306</v>
      </c>
      <c r="P132" s="157"/>
      <c r="Q132" s="143"/>
    </row>
    <row r="133" spans="1:17" ht="141.75" x14ac:dyDescent="0.25">
      <c r="A133" s="143"/>
      <c r="B133" s="143"/>
      <c r="C133" s="143"/>
      <c r="D133" s="139"/>
      <c r="E133" s="139"/>
      <c r="F133" s="139"/>
      <c r="G133" s="139"/>
      <c r="H133" s="143"/>
      <c r="I133" s="141"/>
      <c r="J133" s="160"/>
      <c r="K133" s="143"/>
      <c r="L133" s="163"/>
      <c r="M133" s="32" t="s">
        <v>1304</v>
      </c>
      <c r="N133" s="43">
        <v>14036</v>
      </c>
      <c r="O133" s="35" t="s">
        <v>1305</v>
      </c>
      <c r="P133" s="157"/>
      <c r="Q133" s="143"/>
    </row>
    <row r="134" spans="1:17" ht="63" customHeight="1" x14ac:dyDescent="0.25">
      <c r="A134" s="143">
        <v>17</v>
      </c>
      <c r="B134" s="143" t="s">
        <v>0</v>
      </c>
      <c r="C134" s="143" t="s">
        <v>457</v>
      </c>
      <c r="D134" s="139" t="s">
        <v>454</v>
      </c>
      <c r="E134" s="139" t="s">
        <v>24</v>
      </c>
      <c r="F134" s="139">
        <v>1</v>
      </c>
      <c r="G134" s="139" t="s">
        <v>453</v>
      </c>
      <c r="H134" s="143" t="s">
        <v>15</v>
      </c>
      <c r="I134" s="141">
        <v>161840</v>
      </c>
      <c r="J134" s="160" t="s">
        <v>26</v>
      </c>
      <c r="K134" s="143" t="s">
        <v>421</v>
      </c>
      <c r="L134" s="163" t="s">
        <v>237</v>
      </c>
      <c r="M134" s="158"/>
      <c r="N134" s="18">
        <v>20230</v>
      </c>
      <c r="O134" s="1" t="s">
        <v>462</v>
      </c>
      <c r="P134" s="157">
        <f>SUM(N134:N143)</f>
        <v>204680</v>
      </c>
      <c r="Q134" s="143" t="s">
        <v>13</v>
      </c>
    </row>
    <row r="135" spans="1:17" x14ac:dyDescent="0.25">
      <c r="A135" s="143"/>
      <c r="B135" s="143"/>
      <c r="C135" s="143"/>
      <c r="D135" s="139"/>
      <c r="E135" s="139"/>
      <c r="F135" s="139"/>
      <c r="G135" s="139"/>
      <c r="H135" s="143"/>
      <c r="I135" s="141"/>
      <c r="J135" s="160"/>
      <c r="K135" s="143"/>
      <c r="L135" s="163"/>
      <c r="M135" s="158"/>
      <c r="N135" s="18">
        <v>20230</v>
      </c>
      <c r="O135" s="1" t="s">
        <v>603</v>
      </c>
      <c r="P135" s="157"/>
      <c r="Q135" s="143"/>
    </row>
    <row r="136" spans="1:17" ht="63" customHeight="1" x14ac:dyDescent="0.25">
      <c r="A136" s="143"/>
      <c r="B136" s="143"/>
      <c r="C136" s="143"/>
      <c r="D136" s="139"/>
      <c r="E136" s="139"/>
      <c r="F136" s="139"/>
      <c r="G136" s="139"/>
      <c r="H136" s="143"/>
      <c r="I136" s="141"/>
      <c r="J136" s="160"/>
      <c r="K136" s="143"/>
      <c r="L136" s="163"/>
      <c r="M136" s="164" t="s">
        <v>605</v>
      </c>
      <c r="N136" s="18">
        <v>20230</v>
      </c>
      <c r="O136" s="1" t="s">
        <v>604</v>
      </c>
      <c r="P136" s="157"/>
      <c r="Q136" s="143"/>
    </row>
    <row r="137" spans="1:17" x14ac:dyDescent="0.25">
      <c r="A137" s="143"/>
      <c r="B137" s="143"/>
      <c r="C137" s="143"/>
      <c r="D137" s="139"/>
      <c r="E137" s="139"/>
      <c r="F137" s="139"/>
      <c r="G137" s="139"/>
      <c r="H137" s="143"/>
      <c r="I137" s="141"/>
      <c r="J137" s="160"/>
      <c r="K137" s="143"/>
      <c r="L137" s="163"/>
      <c r="M137" s="164"/>
      <c r="N137" s="18">
        <v>20570</v>
      </c>
      <c r="O137" s="1" t="s">
        <v>882</v>
      </c>
      <c r="P137" s="157"/>
      <c r="Q137" s="143"/>
    </row>
    <row r="138" spans="1:17" x14ac:dyDescent="0.25">
      <c r="A138" s="143"/>
      <c r="B138" s="143"/>
      <c r="C138" s="143"/>
      <c r="D138" s="139"/>
      <c r="E138" s="139"/>
      <c r="F138" s="139"/>
      <c r="G138" s="139"/>
      <c r="H138" s="143"/>
      <c r="I138" s="141"/>
      <c r="J138" s="160"/>
      <c r="K138" s="143"/>
      <c r="L138" s="163"/>
      <c r="M138" s="164"/>
      <c r="N138" s="18">
        <v>20570</v>
      </c>
      <c r="O138" s="1" t="s">
        <v>883</v>
      </c>
      <c r="P138" s="157"/>
      <c r="Q138" s="143"/>
    </row>
    <row r="139" spans="1:17" x14ac:dyDescent="0.25">
      <c r="A139" s="143"/>
      <c r="B139" s="143"/>
      <c r="C139" s="143"/>
      <c r="D139" s="139"/>
      <c r="E139" s="139"/>
      <c r="F139" s="139"/>
      <c r="G139" s="139"/>
      <c r="H139" s="143"/>
      <c r="I139" s="141"/>
      <c r="J139" s="160"/>
      <c r="K139" s="143"/>
      <c r="L139" s="163"/>
      <c r="M139" s="164"/>
      <c r="N139" s="18">
        <v>20570</v>
      </c>
      <c r="O139" s="1" t="s">
        <v>884</v>
      </c>
      <c r="P139" s="157"/>
      <c r="Q139" s="143"/>
    </row>
    <row r="140" spans="1:17" x14ac:dyDescent="0.25">
      <c r="A140" s="143"/>
      <c r="B140" s="143"/>
      <c r="C140" s="143"/>
      <c r="D140" s="139"/>
      <c r="E140" s="139"/>
      <c r="F140" s="139"/>
      <c r="G140" s="139"/>
      <c r="H140" s="143"/>
      <c r="I140" s="141"/>
      <c r="J140" s="160"/>
      <c r="K140" s="143"/>
      <c r="L140" s="163"/>
      <c r="M140" s="164"/>
      <c r="N140" s="18">
        <v>20570</v>
      </c>
      <c r="O140" s="1" t="s">
        <v>885</v>
      </c>
      <c r="P140" s="157"/>
      <c r="Q140" s="143"/>
    </row>
    <row r="141" spans="1:17" x14ac:dyDescent="0.25">
      <c r="A141" s="143"/>
      <c r="B141" s="143"/>
      <c r="C141" s="143"/>
      <c r="D141" s="139"/>
      <c r="E141" s="139"/>
      <c r="F141" s="139"/>
      <c r="G141" s="139"/>
      <c r="H141" s="143"/>
      <c r="I141" s="141"/>
      <c r="J141" s="160"/>
      <c r="K141" s="143"/>
      <c r="L141" s="163"/>
      <c r="M141" s="164"/>
      <c r="N141" s="43">
        <v>20570</v>
      </c>
      <c r="O141" s="35" t="s">
        <v>1307</v>
      </c>
      <c r="P141" s="157"/>
      <c r="Q141" s="143"/>
    </row>
    <row r="142" spans="1:17" ht="94.5" customHeight="1" x14ac:dyDescent="0.25">
      <c r="A142" s="143"/>
      <c r="B142" s="143"/>
      <c r="C142" s="143"/>
      <c r="D142" s="139"/>
      <c r="E142" s="139"/>
      <c r="F142" s="139"/>
      <c r="G142" s="139"/>
      <c r="H142" s="143"/>
      <c r="I142" s="141"/>
      <c r="J142" s="160"/>
      <c r="K142" s="143"/>
      <c r="L142" s="163"/>
      <c r="M142" s="164" t="s">
        <v>881</v>
      </c>
      <c r="N142" s="43">
        <v>20570</v>
      </c>
      <c r="O142" s="35" t="s">
        <v>1446</v>
      </c>
      <c r="P142" s="157"/>
      <c r="Q142" s="143"/>
    </row>
    <row r="143" spans="1:17" x14ac:dyDescent="0.25">
      <c r="A143" s="143"/>
      <c r="B143" s="143"/>
      <c r="C143" s="143"/>
      <c r="D143" s="139"/>
      <c r="E143" s="139"/>
      <c r="F143" s="139"/>
      <c r="G143" s="139"/>
      <c r="H143" s="143"/>
      <c r="I143" s="141"/>
      <c r="J143" s="160"/>
      <c r="K143" s="143"/>
      <c r="L143" s="163"/>
      <c r="M143" s="164"/>
      <c r="N143" s="43">
        <v>20570</v>
      </c>
      <c r="O143" s="35" t="s">
        <v>1308</v>
      </c>
      <c r="P143" s="157"/>
      <c r="Q143" s="143"/>
    </row>
    <row r="144" spans="1:17" ht="31.5" customHeight="1" x14ac:dyDescent="0.25">
      <c r="A144" s="143">
        <v>18</v>
      </c>
      <c r="B144" s="139" t="s">
        <v>0</v>
      </c>
      <c r="C144" s="143" t="s">
        <v>477</v>
      </c>
      <c r="D144" s="139" t="s">
        <v>463</v>
      </c>
      <c r="E144" s="139" t="s">
        <v>24</v>
      </c>
      <c r="F144" s="139">
        <v>1</v>
      </c>
      <c r="G144" s="139" t="s">
        <v>17</v>
      </c>
      <c r="H144" s="143" t="s">
        <v>15</v>
      </c>
      <c r="I144" s="141">
        <v>47600</v>
      </c>
      <c r="J144" s="160" t="s">
        <v>26</v>
      </c>
      <c r="K144" s="143" t="s">
        <v>421</v>
      </c>
      <c r="L144" s="163" t="s">
        <v>237</v>
      </c>
      <c r="M144" s="158"/>
      <c r="N144" s="18">
        <v>3618.79</v>
      </c>
      <c r="O144" s="1" t="s">
        <v>490</v>
      </c>
      <c r="P144" s="141">
        <f>SUM(N144:N153)</f>
        <v>37245.589999999997</v>
      </c>
      <c r="Q144" s="157" t="s">
        <v>13</v>
      </c>
    </row>
    <row r="145" spans="1:17" x14ac:dyDescent="0.25">
      <c r="A145" s="143"/>
      <c r="B145" s="139"/>
      <c r="C145" s="143"/>
      <c r="D145" s="139"/>
      <c r="E145" s="139"/>
      <c r="F145" s="139"/>
      <c r="G145" s="139"/>
      <c r="H145" s="143"/>
      <c r="I145" s="141"/>
      <c r="J145" s="160"/>
      <c r="K145" s="143"/>
      <c r="L145" s="163"/>
      <c r="M145" s="158"/>
      <c r="N145" s="18">
        <v>3644.97</v>
      </c>
      <c r="O145" s="1" t="s">
        <v>606</v>
      </c>
      <c r="P145" s="141"/>
      <c r="Q145" s="157"/>
    </row>
    <row r="146" spans="1:17" x14ac:dyDescent="0.25">
      <c r="A146" s="143"/>
      <c r="B146" s="139"/>
      <c r="C146" s="143"/>
      <c r="D146" s="139"/>
      <c r="E146" s="139"/>
      <c r="F146" s="139"/>
      <c r="G146" s="139"/>
      <c r="H146" s="143"/>
      <c r="I146" s="141"/>
      <c r="J146" s="160"/>
      <c r="K146" s="143"/>
      <c r="L146" s="163"/>
      <c r="M146" s="158"/>
      <c r="N146" s="18">
        <v>3644.97</v>
      </c>
      <c r="O146" s="1" t="s">
        <v>607</v>
      </c>
      <c r="P146" s="141"/>
      <c r="Q146" s="157"/>
    </row>
    <row r="147" spans="1:17" ht="78.75" customHeight="1" x14ac:dyDescent="0.25">
      <c r="A147" s="143"/>
      <c r="B147" s="139"/>
      <c r="C147" s="143"/>
      <c r="D147" s="139"/>
      <c r="E147" s="139"/>
      <c r="F147" s="139"/>
      <c r="G147" s="139"/>
      <c r="H147" s="143"/>
      <c r="I147" s="141"/>
      <c r="J147" s="160"/>
      <c r="K147" s="143"/>
      <c r="L147" s="163"/>
      <c r="M147" s="164" t="s">
        <v>886</v>
      </c>
      <c r="N147" s="18">
        <v>3714.7</v>
      </c>
      <c r="O147" s="1" t="s">
        <v>608</v>
      </c>
      <c r="P147" s="141"/>
      <c r="Q147" s="157"/>
    </row>
    <row r="148" spans="1:17" x14ac:dyDescent="0.25">
      <c r="A148" s="143"/>
      <c r="B148" s="139"/>
      <c r="C148" s="143"/>
      <c r="D148" s="139"/>
      <c r="E148" s="139"/>
      <c r="F148" s="139"/>
      <c r="G148" s="139"/>
      <c r="H148" s="143"/>
      <c r="I148" s="141"/>
      <c r="J148" s="160"/>
      <c r="K148" s="143"/>
      <c r="L148" s="163"/>
      <c r="M148" s="164"/>
      <c r="N148" s="18">
        <v>3715.91</v>
      </c>
      <c r="O148" s="1" t="s">
        <v>888</v>
      </c>
      <c r="P148" s="141"/>
      <c r="Q148" s="157"/>
    </row>
    <row r="149" spans="1:17" x14ac:dyDescent="0.25">
      <c r="A149" s="143"/>
      <c r="B149" s="139"/>
      <c r="C149" s="143"/>
      <c r="D149" s="139"/>
      <c r="E149" s="139"/>
      <c r="F149" s="139"/>
      <c r="G149" s="139"/>
      <c r="H149" s="143"/>
      <c r="I149" s="141"/>
      <c r="J149" s="160"/>
      <c r="K149" s="143"/>
      <c r="L149" s="163"/>
      <c r="M149" s="164"/>
      <c r="N149" s="18">
        <v>3715.91</v>
      </c>
      <c r="O149" s="1" t="s">
        <v>889</v>
      </c>
      <c r="P149" s="141"/>
      <c r="Q149" s="157"/>
    </row>
    <row r="150" spans="1:17" x14ac:dyDescent="0.25">
      <c r="A150" s="143"/>
      <c r="B150" s="139"/>
      <c r="C150" s="143"/>
      <c r="D150" s="139"/>
      <c r="E150" s="139"/>
      <c r="F150" s="139"/>
      <c r="G150" s="139"/>
      <c r="H150" s="143"/>
      <c r="I150" s="141"/>
      <c r="J150" s="160"/>
      <c r="K150" s="143"/>
      <c r="L150" s="163"/>
      <c r="M150" s="164"/>
      <c r="N150" s="18">
        <v>3742.53</v>
      </c>
      <c r="O150" s="1" t="s">
        <v>890</v>
      </c>
      <c r="P150" s="141"/>
      <c r="Q150" s="157"/>
    </row>
    <row r="151" spans="1:17" x14ac:dyDescent="0.25">
      <c r="A151" s="143"/>
      <c r="B151" s="139"/>
      <c r="C151" s="143"/>
      <c r="D151" s="139"/>
      <c r="E151" s="139"/>
      <c r="F151" s="139"/>
      <c r="G151" s="139"/>
      <c r="H151" s="143"/>
      <c r="I151" s="141"/>
      <c r="J151" s="160"/>
      <c r="K151" s="143"/>
      <c r="L151" s="163"/>
      <c r="M151" s="164"/>
      <c r="N151" s="43">
        <v>3805.45</v>
      </c>
      <c r="O151" s="35" t="s">
        <v>1309</v>
      </c>
      <c r="P151" s="141"/>
      <c r="Q151" s="157"/>
    </row>
    <row r="152" spans="1:17" ht="141.75" customHeight="1" x14ac:dyDescent="0.25">
      <c r="A152" s="143"/>
      <c r="B152" s="139"/>
      <c r="C152" s="143"/>
      <c r="D152" s="139"/>
      <c r="E152" s="139"/>
      <c r="F152" s="139"/>
      <c r="G152" s="139"/>
      <c r="H152" s="143"/>
      <c r="I152" s="141"/>
      <c r="J152" s="160"/>
      <c r="K152" s="143"/>
      <c r="L152" s="163"/>
      <c r="M152" s="164" t="s">
        <v>887</v>
      </c>
      <c r="N152" s="38">
        <v>3821.18</v>
      </c>
      <c r="O152" s="38" t="s">
        <v>1310</v>
      </c>
      <c r="P152" s="141"/>
      <c r="Q152" s="157"/>
    </row>
    <row r="153" spans="1:17" x14ac:dyDescent="0.25">
      <c r="A153" s="143"/>
      <c r="B153" s="139"/>
      <c r="C153" s="143"/>
      <c r="D153" s="139"/>
      <c r="E153" s="139"/>
      <c r="F153" s="139"/>
      <c r="G153" s="139"/>
      <c r="H153" s="143"/>
      <c r="I153" s="141"/>
      <c r="J153" s="160"/>
      <c r="K153" s="143"/>
      <c r="L153" s="163"/>
      <c r="M153" s="164"/>
      <c r="N153" s="43">
        <v>3821.18</v>
      </c>
      <c r="O153" s="35" t="s">
        <v>1311</v>
      </c>
      <c r="P153" s="141"/>
      <c r="Q153" s="157"/>
    </row>
    <row r="154" spans="1:17" ht="63" customHeight="1" x14ac:dyDescent="0.25">
      <c r="A154" s="143">
        <v>19</v>
      </c>
      <c r="B154" s="139" t="s">
        <v>0</v>
      </c>
      <c r="C154" s="143" t="s">
        <v>478</v>
      </c>
      <c r="D154" s="139" t="s">
        <v>464</v>
      </c>
      <c r="E154" s="139" t="s">
        <v>24</v>
      </c>
      <c r="F154" s="139">
        <v>1</v>
      </c>
      <c r="G154" s="139" t="s">
        <v>1</v>
      </c>
      <c r="H154" s="143" t="s">
        <v>15</v>
      </c>
      <c r="I154" s="141">
        <v>142800</v>
      </c>
      <c r="J154" s="160" t="s">
        <v>26</v>
      </c>
      <c r="K154" s="143" t="s">
        <v>421</v>
      </c>
      <c r="L154" s="163" t="s">
        <v>237</v>
      </c>
      <c r="M154" s="158"/>
      <c r="N154" s="18">
        <v>17850</v>
      </c>
      <c r="O154" s="19" t="s">
        <v>491</v>
      </c>
      <c r="P154" s="141">
        <f>SUM(N154:N162)</f>
        <v>162450</v>
      </c>
      <c r="Q154" s="157" t="s">
        <v>13</v>
      </c>
    </row>
    <row r="155" spans="1:17" x14ac:dyDescent="0.25">
      <c r="A155" s="143"/>
      <c r="B155" s="139"/>
      <c r="C155" s="143"/>
      <c r="D155" s="139"/>
      <c r="E155" s="139"/>
      <c r="F155" s="139"/>
      <c r="G155" s="139"/>
      <c r="H155" s="143"/>
      <c r="I155" s="141"/>
      <c r="J155" s="160"/>
      <c r="K155" s="143"/>
      <c r="L155" s="163"/>
      <c r="M155" s="158"/>
      <c r="N155" s="18">
        <v>17850</v>
      </c>
      <c r="O155" s="19" t="s">
        <v>609</v>
      </c>
      <c r="P155" s="141"/>
      <c r="Q155" s="157"/>
    </row>
    <row r="156" spans="1:17" x14ac:dyDescent="0.25">
      <c r="A156" s="143"/>
      <c r="B156" s="139"/>
      <c r="C156" s="143"/>
      <c r="D156" s="139"/>
      <c r="E156" s="139"/>
      <c r="F156" s="139"/>
      <c r="G156" s="139"/>
      <c r="H156" s="143"/>
      <c r="I156" s="141"/>
      <c r="J156" s="160"/>
      <c r="K156" s="143"/>
      <c r="L156" s="163"/>
      <c r="M156" s="158"/>
      <c r="N156" s="18">
        <v>17850</v>
      </c>
      <c r="O156" s="19" t="s">
        <v>610</v>
      </c>
      <c r="P156" s="141"/>
      <c r="Q156" s="157"/>
    </row>
    <row r="157" spans="1:17" x14ac:dyDescent="0.25">
      <c r="A157" s="143"/>
      <c r="B157" s="139"/>
      <c r="C157" s="143"/>
      <c r="D157" s="139"/>
      <c r="E157" s="139"/>
      <c r="F157" s="139"/>
      <c r="G157" s="139"/>
      <c r="H157" s="143"/>
      <c r="I157" s="141"/>
      <c r="J157" s="160"/>
      <c r="K157" s="143"/>
      <c r="L157" s="163"/>
      <c r="M157" s="158"/>
      <c r="N157" s="18">
        <v>18150</v>
      </c>
      <c r="O157" s="19" t="s">
        <v>891</v>
      </c>
      <c r="P157" s="141"/>
      <c r="Q157" s="157"/>
    </row>
    <row r="158" spans="1:17" ht="63" customHeight="1" x14ac:dyDescent="0.25">
      <c r="A158" s="143"/>
      <c r="B158" s="139"/>
      <c r="C158" s="143"/>
      <c r="D158" s="139"/>
      <c r="E158" s="139"/>
      <c r="F158" s="139"/>
      <c r="G158" s="139"/>
      <c r="H158" s="143"/>
      <c r="I158" s="141"/>
      <c r="J158" s="160"/>
      <c r="K158" s="143"/>
      <c r="L158" s="163"/>
      <c r="M158" s="164" t="s">
        <v>611</v>
      </c>
      <c r="N158" s="18">
        <v>18150</v>
      </c>
      <c r="O158" s="19" t="s">
        <v>892</v>
      </c>
      <c r="P158" s="141"/>
      <c r="Q158" s="157"/>
    </row>
    <row r="159" spans="1:17" x14ac:dyDescent="0.25">
      <c r="A159" s="143"/>
      <c r="B159" s="139"/>
      <c r="C159" s="143"/>
      <c r="D159" s="139"/>
      <c r="E159" s="139"/>
      <c r="F159" s="139"/>
      <c r="G159" s="139"/>
      <c r="H159" s="143"/>
      <c r="I159" s="141"/>
      <c r="J159" s="160"/>
      <c r="K159" s="143"/>
      <c r="L159" s="163"/>
      <c r="M159" s="164"/>
      <c r="N159" s="18">
        <v>18150</v>
      </c>
      <c r="O159" s="19" t="s">
        <v>893</v>
      </c>
      <c r="P159" s="141"/>
      <c r="Q159" s="157"/>
    </row>
    <row r="160" spans="1:17" x14ac:dyDescent="0.25">
      <c r="A160" s="143"/>
      <c r="B160" s="139"/>
      <c r="C160" s="143"/>
      <c r="D160" s="139"/>
      <c r="E160" s="139"/>
      <c r="F160" s="139"/>
      <c r="G160" s="139"/>
      <c r="H160" s="143"/>
      <c r="I160" s="141"/>
      <c r="J160" s="160"/>
      <c r="K160" s="143"/>
      <c r="L160" s="163"/>
      <c r="M160" s="164"/>
      <c r="N160" s="18">
        <v>18150</v>
      </c>
      <c r="O160" s="19" t="s">
        <v>894</v>
      </c>
      <c r="P160" s="141"/>
      <c r="Q160" s="157"/>
    </row>
    <row r="161" spans="1:17" x14ac:dyDescent="0.25">
      <c r="A161" s="143"/>
      <c r="B161" s="139"/>
      <c r="C161" s="143"/>
      <c r="D161" s="139"/>
      <c r="E161" s="139"/>
      <c r="F161" s="139"/>
      <c r="G161" s="139"/>
      <c r="H161" s="143"/>
      <c r="I161" s="141"/>
      <c r="J161" s="160"/>
      <c r="K161" s="143"/>
      <c r="L161" s="163"/>
      <c r="M161" s="164"/>
      <c r="N161" s="43">
        <v>18150</v>
      </c>
      <c r="O161" s="42" t="s">
        <v>1312</v>
      </c>
      <c r="P161" s="141"/>
      <c r="Q161" s="157"/>
    </row>
    <row r="162" spans="1:17" ht="189" x14ac:dyDescent="0.25">
      <c r="A162" s="143"/>
      <c r="B162" s="139"/>
      <c r="C162" s="143"/>
      <c r="D162" s="139"/>
      <c r="E162" s="139"/>
      <c r="F162" s="139"/>
      <c r="G162" s="139"/>
      <c r="H162" s="143"/>
      <c r="I162" s="141"/>
      <c r="J162" s="160"/>
      <c r="K162" s="143"/>
      <c r="L162" s="163"/>
      <c r="M162" s="32" t="s">
        <v>895</v>
      </c>
      <c r="N162" s="43">
        <v>18150</v>
      </c>
      <c r="O162" s="42" t="s">
        <v>1313</v>
      </c>
      <c r="P162" s="141"/>
      <c r="Q162" s="157"/>
    </row>
    <row r="163" spans="1:17" ht="63" x14ac:dyDescent="0.25">
      <c r="A163" s="143">
        <v>20</v>
      </c>
      <c r="B163" s="139" t="s">
        <v>0</v>
      </c>
      <c r="C163" s="143" t="s">
        <v>479</v>
      </c>
      <c r="D163" s="139" t="s">
        <v>465</v>
      </c>
      <c r="E163" s="139" t="s">
        <v>24</v>
      </c>
      <c r="F163" s="139">
        <v>1</v>
      </c>
      <c r="G163" s="139" t="s">
        <v>3</v>
      </c>
      <c r="H163" s="143" t="s">
        <v>15</v>
      </c>
      <c r="I163" s="141">
        <v>85626.45</v>
      </c>
      <c r="J163" s="160" t="s">
        <v>26</v>
      </c>
      <c r="K163" s="143" t="s">
        <v>486</v>
      </c>
      <c r="L163" s="163" t="s">
        <v>418</v>
      </c>
      <c r="M163" s="32" t="s">
        <v>612</v>
      </c>
      <c r="N163" s="18"/>
      <c r="O163" s="1"/>
      <c r="P163" s="141">
        <f>SUM(N163:N164)</f>
        <v>0</v>
      </c>
      <c r="Q163" s="157" t="s">
        <v>13</v>
      </c>
    </row>
    <row r="164" spans="1:17" ht="78.75" x14ac:dyDescent="0.25">
      <c r="A164" s="143"/>
      <c r="B164" s="139"/>
      <c r="C164" s="143"/>
      <c r="D164" s="139"/>
      <c r="E164" s="139"/>
      <c r="F164" s="139"/>
      <c r="G164" s="139"/>
      <c r="H164" s="143"/>
      <c r="I164" s="141"/>
      <c r="J164" s="160"/>
      <c r="K164" s="143"/>
      <c r="L164" s="163"/>
      <c r="M164" s="32" t="s">
        <v>613</v>
      </c>
      <c r="N164" s="18"/>
      <c r="O164" s="1"/>
      <c r="P164" s="141"/>
      <c r="Q164" s="157"/>
    </row>
    <row r="165" spans="1:17" ht="63" x14ac:dyDescent="0.25">
      <c r="A165" s="143"/>
      <c r="B165" s="139"/>
      <c r="C165" s="143"/>
      <c r="D165" s="139"/>
      <c r="E165" s="139"/>
      <c r="F165" s="139"/>
      <c r="G165" s="139"/>
      <c r="H165" s="143"/>
      <c r="I165" s="141"/>
      <c r="J165" s="160"/>
      <c r="K165" s="143"/>
      <c r="L165" s="163"/>
      <c r="M165" s="32" t="s">
        <v>896</v>
      </c>
      <c r="N165" s="18"/>
      <c r="O165" s="1"/>
      <c r="P165" s="141"/>
      <c r="Q165" s="157"/>
    </row>
    <row r="166" spans="1:17" ht="63" x14ac:dyDescent="0.25">
      <c r="A166" s="143"/>
      <c r="B166" s="139"/>
      <c r="C166" s="143"/>
      <c r="D166" s="139"/>
      <c r="E166" s="139"/>
      <c r="F166" s="139"/>
      <c r="G166" s="139"/>
      <c r="H166" s="143"/>
      <c r="I166" s="141"/>
      <c r="J166" s="160"/>
      <c r="K166" s="143"/>
      <c r="L166" s="163"/>
      <c r="M166" s="32" t="s">
        <v>897</v>
      </c>
      <c r="N166" s="18"/>
      <c r="O166" s="1"/>
      <c r="P166" s="141"/>
      <c r="Q166" s="157"/>
    </row>
    <row r="167" spans="1:17" ht="47.25" customHeight="1" x14ac:dyDescent="0.25">
      <c r="A167" s="143">
        <v>21</v>
      </c>
      <c r="B167" s="139" t="s">
        <v>0</v>
      </c>
      <c r="C167" s="143" t="s">
        <v>480</v>
      </c>
      <c r="D167" s="139" t="s">
        <v>466</v>
      </c>
      <c r="E167" s="139" t="s">
        <v>24</v>
      </c>
      <c r="F167" s="139">
        <v>1</v>
      </c>
      <c r="G167" s="139" t="s">
        <v>65</v>
      </c>
      <c r="H167" s="143" t="s">
        <v>15</v>
      </c>
      <c r="I167" s="141">
        <v>32368</v>
      </c>
      <c r="J167" s="160" t="s">
        <v>26</v>
      </c>
      <c r="K167" s="143" t="s">
        <v>421</v>
      </c>
      <c r="L167" s="163" t="s">
        <v>237</v>
      </c>
      <c r="M167" s="158"/>
      <c r="N167" s="18">
        <v>4046</v>
      </c>
      <c r="O167" s="19" t="s">
        <v>492</v>
      </c>
      <c r="P167" s="141">
        <f>SUM(N167:N176)</f>
        <v>40936</v>
      </c>
      <c r="Q167" s="157" t="s">
        <v>13</v>
      </c>
    </row>
    <row r="168" spans="1:17" x14ac:dyDescent="0.25">
      <c r="A168" s="143"/>
      <c r="B168" s="139"/>
      <c r="C168" s="143"/>
      <c r="D168" s="139"/>
      <c r="E168" s="139"/>
      <c r="F168" s="139"/>
      <c r="G168" s="139"/>
      <c r="H168" s="143"/>
      <c r="I168" s="141"/>
      <c r="J168" s="160"/>
      <c r="K168" s="143"/>
      <c r="L168" s="163"/>
      <c r="M168" s="158"/>
      <c r="N168" s="18">
        <v>4046</v>
      </c>
      <c r="O168" s="19" t="s">
        <v>614</v>
      </c>
      <c r="P168" s="141"/>
      <c r="Q168" s="157"/>
    </row>
    <row r="169" spans="1:17" x14ac:dyDescent="0.25">
      <c r="A169" s="143"/>
      <c r="B169" s="139"/>
      <c r="C169" s="143"/>
      <c r="D169" s="139"/>
      <c r="E169" s="139"/>
      <c r="F169" s="139"/>
      <c r="G169" s="139"/>
      <c r="H169" s="143"/>
      <c r="I169" s="141"/>
      <c r="J169" s="160"/>
      <c r="K169" s="143"/>
      <c r="L169" s="163"/>
      <c r="M169" s="158"/>
      <c r="N169" s="18">
        <v>4046</v>
      </c>
      <c r="O169" s="19" t="s">
        <v>615</v>
      </c>
      <c r="P169" s="141"/>
      <c r="Q169" s="157"/>
    </row>
    <row r="170" spans="1:17" x14ac:dyDescent="0.25">
      <c r="A170" s="143"/>
      <c r="B170" s="139"/>
      <c r="C170" s="143"/>
      <c r="D170" s="139"/>
      <c r="E170" s="139"/>
      <c r="F170" s="139"/>
      <c r="G170" s="139"/>
      <c r="H170" s="143"/>
      <c r="I170" s="141"/>
      <c r="J170" s="160"/>
      <c r="K170" s="143"/>
      <c r="L170" s="163"/>
      <c r="M170" s="158"/>
      <c r="N170" s="18">
        <v>4114</v>
      </c>
      <c r="O170" s="19" t="s">
        <v>616</v>
      </c>
      <c r="P170" s="141"/>
      <c r="Q170" s="157"/>
    </row>
    <row r="171" spans="1:17" x14ac:dyDescent="0.25">
      <c r="A171" s="143"/>
      <c r="B171" s="139"/>
      <c r="C171" s="143"/>
      <c r="D171" s="139"/>
      <c r="E171" s="139"/>
      <c r="F171" s="139"/>
      <c r="G171" s="139"/>
      <c r="H171" s="143"/>
      <c r="I171" s="141"/>
      <c r="J171" s="160"/>
      <c r="K171" s="143"/>
      <c r="L171" s="163"/>
      <c r="M171" s="158"/>
      <c r="N171" s="18">
        <v>4114</v>
      </c>
      <c r="O171" s="19" t="s">
        <v>898</v>
      </c>
      <c r="P171" s="141"/>
      <c r="Q171" s="157"/>
    </row>
    <row r="172" spans="1:17" ht="78.75" customHeight="1" x14ac:dyDescent="0.25">
      <c r="A172" s="143"/>
      <c r="B172" s="139"/>
      <c r="C172" s="143"/>
      <c r="D172" s="139"/>
      <c r="E172" s="139"/>
      <c r="F172" s="139"/>
      <c r="G172" s="139"/>
      <c r="H172" s="143"/>
      <c r="I172" s="141"/>
      <c r="J172" s="160"/>
      <c r="K172" s="143"/>
      <c r="L172" s="163"/>
      <c r="M172" s="164" t="s">
        <v>617</v>
      </c>
      <c r="N172" s="18">
        <v>4114</v>
      </c>
      <c r="O172" s="19" t="s">
        <v>899</v>
      </c>
      <c r="P172" s="141"/>
      <c r="Q172" s="157"/>
    </row>
    <row r="173" spans="1:17" x14ac:dyDescent="0.25">
      <c r="A173" s="143"/>
      <c r="B173" s="139"/>
      <c r="C173" s="143"/>
      <c r="D173" s="139"/>
      <c r="E173" s="139"/>
      <c r="F173" s="139"/>
      <c r="G173" s="139"/>
      <c r="H173" s="143"/>
      <c r="I173" s="141"/>
      <c r="J173" s="160"/>
      <c r="K173" s="143"/>
      <c r="L173" s="163"/>
      <c r="M173" s="164"/>
      <c r="N173" s="18">
        <v>4114</v>
      </c>
      <c r="O173" s="19" t="s">
        <v>900</v>
      </c>
      <c r="P173" s="141"/>
      <c r="Q173" s="157"/>
    </row>
    <row r="174" spans="1:17" x14ac:dyDescent="0.25">
      <c r="A174" s="143"/>
      <c r="B174" s="139"/>
      <c r="C174" s="143"/>
      <c r="D174" s="139"/>
      <c r="E174" s="139"/>
      <c r="F174" s="139"/>
      <c r="G174" s="139"/>
      <c r="H174" s="143"/>
      <c r="I174" s="141"/>
      <c r="J174" s="160"/>
      <c r="K174" s="143"/>
      <c r="L174" s="163"/>
      <c r="M174" s="164"/>
      <c r="N174" s="43">
        <v>4114</v>
      </c>
      <c r="O174" s="42" t="s">
        <v>1318</v>
      </c>
      <c r="P174" s="141"/>
      <c r="Q174" s="157"/>
    </row>
    <row r="175" spans="1:17" ht="141.75" customHeight="1" x14ac:dyDescent="0.25">
      <c r="A175" s="143"/>
      <c r="B175" s="139"/>
      <c r="C175" s="143"/>
      <c r="D175" s="139"/>
      <c r="E175" s="139"/>
      <c r="F175" s="139"/>
      <c r="G175" s="139"/>
      <c r="H175" s="143"/>
      <c r="I175" s="141"/>
      <c r="J175" s="160"/>
      <c r="K175" s="143"/>
      <c r="L175" s="163"/>
      <c r="M175" s="32" t="s">
        <v>901</v>
      </c>
      <c r="N175" s="43">
        <v>4114</v>
      </c>
      <c r="O175" s="42" t="s">
        <v>1317</v>
      </c>
      <c r="P175" s="141"/>
      <c r="Q175" s="157"/>
    </row>
    <row r="176" spans="1:17" x14ac:dyDescent="0.25">
      <c r="A176" s="143"/>
      <c r="B176" s="139"/>
      <c r="C176" s="143"/>
      <c r="D176" s="139"/>
      <c r="E176" s="139"/>
      <c r="F176" s="139"/>
      <c r="G176" s="139"/>
      <c r="H176" s="143"/>
      <c r="I176" s="141"/>
      <c r="J176" s="160"/>
      <c r="K176" s="143"/>
      <c r="L176" s="163"/>
      <c r="M176" s="32"/>
      <c r="N176" s="43">
        <v>4114</v>
      </c>
      <c r="O176" s="42" t="s">
        <v>1316</v>
      </c>
      <c r="P176" s="141"/>
      <c r="Q176" s="157"/>
    </row>
    <row r="177" spans="1:17" ht="78.75" customHeight="1" x14ac:dyDescent="0.25">
      <c r="A177" s="143">
        <v>22</v>
      </c>
      <c r="B177" s="139" t="s">
        <v>0</v>
      </c>
      <c r="C177" s="143" t="s">
        <v>481</v>
      </c>
      <c r="D177" s="139" t="s">
        <v>468</v>
      </c>
      <c r="E177" s="139" t="s">
        <v>24</v>
      </c>
      <c r="F177" s="139">
        <v>1</v>
      </c>
      <c r="G177" s="139" t="s">
        <v>467</v>
      </c>
      <c r="H177" s="143" t="s">
        <v>15</v>
      </c>
      <c r="I177" s="141">
        <v>31600</v>
      </c>
      <c r="J177" s="160" t="s">
        <v>26</v>
      </c>
      <c r="K177" s="143" t="s">
        <v>421</v>
      </c>
      <c r="L177" s="163" t="s">
        <v>237</v>
      </c>
      <c r="M177" s="143"/>
      <c r="N177" s="18">
        <v>3925</v>
      </c>
      <c r="O177" s="19" t="s">
        <v>548</v>
      </c>
      <c r="P177" s="141">
        <f>SUM(N177:N185)</f>
        <v>35575</v>
      </c>
      <c r="Q177" s="157" t="s">
        <v>13</v>
      </c>
    </row>
    <row r="178" spans="1:17" ht="78.75" customHeight="1" x14ac:dyDescent="0.25">
      <c r="A178" s="143"/>
      <c r="B178" s="139"/>
      <c r="C178" s="143"/>
      <c r="D178" s="139"/>
      <c r="E178" s="139"/>
      <c r="F178" s="139"/>
      <c r="G178" s="139"/>
      <c r="H178" s="143"/>
      <c r="I178" s="141"/>
      <c r="J178" s="160"/>
      <c r="K178" s="143"/>
      <c r="L178" s="163"/>
      <c r="M178" s="143"/>
      <c r="N178" s="18">
        <v>3925</v>
      </c>
      <c r="O178" s="19" t="s">
        <v>548</v>
      </c>
      <c r="P178" s="141"/>
      <c r="Q178" s="157"/>
    </row>
    <row r="179" spans="1:17" ht="78.75" customHeight="1" x14ac:dyDescent="0.25">
      <c r="A179" s="143"/>
      <c r="B179" s="139"/>
      <c r="C179" s="143"/>
      <c r="D179" s="139"/>
      <c r="E179" s="139"/>
      <c r="F179" s="139"/>
      <c r="G179" s="139"/>
      <c r="H179" s="143"/>
      <c r="I179" s="141"/>
      <c r="J179" s="160"/>
      <c r="K179" s="143"/>
      <c r="L179" s="163"/>
      <c r="M179" s="143"/>
      <c r="N179" s="18">
        <v>3925</v>
      </c>
      <c r="O179" s="19" t="s">
        <v>831</v>
      </c>
      <c r="P179" s="141"/>
      <c r="Q179" s="157"/>
    </row>
    <row r="180" spans="1:17" ht="78.75" customHeight="1" x14ac:dyDescent="0.25">
      <c r="A180" s="143"/>
      <c r="B180" s="139"/>
      <c r="C180" s="143"/>
      <c r="D180" s="139"/>
      <c r="E180" s="139"/>
      <c r="F180" s="139"/>
      <c r="G180" s="139"/>
      <c r="H180" s="143"/>
      <c r="I180" s="141"/>
      <c r="J180" s="160"/>
      <c r="K180" s="143"/>
      <c r="L180" s="163"/>
      <c r="M180" s="143"/>
      <c r="N180" s="18">
        <v>3925</v>
      </c>
      <c r="O180" s="19" t="s">
        <v>618</v>
      </c>
      <c r="P180" s="141"/>
      <c r="Q180" s="157"/>
    </row>
    <row r="181" spans="1:17" ht="78.75" customHeight="1" x14ac:dyDescent="0.25">
      <c r="A181" s="143"/>
      <c r="B181" s="139"/>
      <c r="C181" s="143"/>
      <c r="D181" s="139"/>
      <c r="E181" s="139"/>
      <c r="F181" s="139"/>
      <c r="G181" s="139"/>
      <c r="H181" s="143"/>
      <c r="I181" s="141"/>
      <c r="J181" s="160"/>
      <c r="K181" s="143"/>
      <c r="L181" s="163"/>
      <c r="M181" s="143"/>
      <c r="N181" s="18">
        <v>3975</v>
      </c>
      <c r="O181" s="19" t="s">
        <v>902</v>
      </c>
      <c r="P181" s="141"/>
      <c r="Q181" s="157"/>
    </row>
    <row r="182" spans="1:17" ht="78.75" customHeight="1" x14ac:dyDescent="0.25">
      <c r="A182" s="143"/>
      <c r="B182" s="139"/>
      <c r="C182" s="143"/>
      <c r="D182" s="139"/>
      <c r="E182" s="139"/>
      <c r="F182" s="139"/>
      <c r="G182" s="139"/>
      <c r="H182" s="143"/>
      <c r="I182" s="141"/>
      <c r="J182" s="160"/>
      <c r="K182" s="143"/>
      <c r="L182" s="163"/>
      <c r="M182" s="143"/>
      <c r="N182" s="18">
        <v>3975</v>
      </c>
      <c r="O182" s="19" t="s">
        <v>903</v>
      </c>
      <c r="P182" s="141"/>
      <c r="Q182" s="157"/>
    </row>
    <row r="183" spans="1:17" ht="78.75" customHeight="1" x14ac:dyDescent="0.25">
      <c r="A183" s="143"/>
      <c r="B183" s="139"/>
      <c r="C183" s="143"/>
      <c r="D183" s="139"/>
      <c r="E183" s="139"/>
      <c r="F183" s="139"/>
      <c r="G183" s="139"/>
      <c r="H183" s="143"/>
      <c r="I183" s="141"/>
      <c r="J183" s="160"/>
      <c r="K183" s="143"/>
      <c r="L183" s="163"/>
      <c r="M183" s="143"/>
      <c r="N183" s="18">
        <v>3975</v>
      </c>
      <c r="O183" s="19" t="s">
        <v>904</v>
      </c>
      <c r="P183" s="141"/>
      <c r="Q183" s="157"/>
    </row>
    <row r="184" spans="1:17" ht="78.75" customHeight="1" x14ac:dyDescent="0.25">
      <c r="A184" s="143"/>
      <c r="B184" s="139"/>
      <c r="C184" s="143"/>
      <c r="D184" s="139"/>
      <c r="E184" s="139"/>
      <c r="F184" s="139"/>
      <c r="G184" s="139"/>
      <c r="H184" s="143"/>
      <c r="I184" s="141"/>
      <c r="J184" s="160"/>
      <c r="K184" s="143"/>
      <c r="L184" s="163"/>
      <c r="M184" s="143"/>
      <c r="N184" s="43">
        <v>3975</v>
      </c>
      <c r="O184" s="42" t="s">
        <v>1314</v>
      </c>
      <c r="P184" s="141"/>
      <c r="Q184" s="157"/>
    </row>
    <row r="185" spans="1:17" ht="78.75" customHeight="1" x14ac:dyDescent="0.25">
      <c r="A185" s="143"/>
      <c r="B185" s="139"/>
      <c r="C185" s="143"/>
      <c r="D185" s="139"/>
      <c r="E185" s="139"/>
      <c r="F185" s="139"/>
      <c r="G185" s="139"/>
      <c r="H185" s="143"/>
      <c r="I185" s="141"/>
      <c r="J185" s="160"/>
      <c r="K185" s="143"/>
      <c r="L185" s="163"/>
      <c r="M185" s="2" t="s">
        <v>905</v>
      </c>
      <c r="N185" s="43">
        <v>3975</v>
      </c>
      <c r="O185" s="42" t="s">
        <v>1315</v>
      </c>
      <c r="P185" s="141"/>
      <c r="Q185" s="157"/>
    </row>
    <row r="186" spans="1:17" ht="63" customHeight="1" x14ac:dyDescent="0.25">
      <c r="A186" s="143">
        <v>23</v>
      </c>
      <c r="B186" s="139" t="s">
        <v>0</v>
      </c>
      <c r="C186" s="143" t="s">
        <v>482</v>
      </c>
      <c r="D186" s="139" t="s">
        <v>469</v>
      </c>
      <c r="E186" s="139" t="s">
        <v>24</v>
      </c>
      <c r="F186" s="139">
        <v>1</v>
      </c>
      <c r="G186" s="139" t="s">
        <v>6</v>
      </c>
      <c r="H186" s="143" t="s">
        <v>15</v>
      </c>
      <c r="I186" s="141">
        <v>34272</v>
      </c>
      <c r="J186" s="160" t="s">
        <v>26</v>
      </c>
      <c r="K186" s="143" t="s">
        <v>421</v>
      </c>
      <c r="L186" s="163" t="s">
        <v>237</v>
      </c>
      <c r="M186" s="143"/>
      <c r="N186" s="18">
        <v>4284</v>
      </c>
      <c r="O186" s="19" t="s">
        <v>549</v>
      </c>
      <c r="P186" s="141">
        <f>SUM(N186:N195)</f>
        <v>43344</v>
      </c>
      <c r="Q186" s="157" t="s">
        <v>13</v>
      </c>
    </row>
    <row r="187" spans="1:17" x14ac:dyDescent="0.25">
      <c r="A187" s="143"/>
      <c r="B187" s="139"/>
      <c r="C187" s="143"/>
      <c r="D187" s="139"/>
      <c r="E187" s="139"/>
      <c r="F187" s="139"/>
      <c r="G187" s="139"/>
      <c r="H187" s="143"/>
      <c r="I187" s="141"/>
      <c r="J187" s="160"/>
      <c r="K187" s="143"/>
      <c r="L187" s="163"/>
      <c r="M187" s="143"/>
      <c r="N187" s="18">
        <v>4284</v>
      </c>
      <c r="O187" s="19" t="s">
        <v>619</v>
      </c>
      <c r="P187" s="141"/>
      <c r="Q187" s="157"/>
    </row>
    <row r="188" spans="1:17" x14ac:dyDescent="0.25">
      <c r="A188" s="143"/>
      <c r="B188" s="139"/>
      <c r="C188" s="143"/>
      <c r="D188" s="139"/>
      <c r="E188" s="139"/>
      <c r="F188" s="139"/>
      <c r="G188" s="139"/>
      <c r="H188" s="143"/>
      <c r="I188" s="141"/>
      <c r="J188" s="160"/>
      <c r="K188" s="143"/>
      <c r="L188" s="163"/>
      <c r="M188" s="143"/>
      <c r="N188" s="18">
        <v>4284</v>
      </c>
      <c r="O188" s="19" t="s">
        <v>620</v>
      </c>
      <c r="P188" s="141"/>
      <c r="Q188" s="157"/>
    </row>
    <row r="189" spans="1:17" ht="78.75" customHeight="1" x14ac:dyDescent="0.25">
      <c r="A189" s="143"/>
      <c r="B189" s="139"/>
      <c r="C189" s="143"/>
      <c r="D189" s="139"/>
      <c r="E189" s="139"/>
      <c r="F189" s="139"/>
      <c r="G189" s="139"/>
      <c r="H189" s="143"/>
      <c r="I189" s="141"/>
      <c r="J189" s="160"/>
      <c r="K189" s="143"/>
      <c r="L189" s="163"/>
      <c r="M189" s="164" t="s">
        <v>908</v>
      </c>
      <c r="N189" s="18">
        <v>4356</v>
      </c>
      <c r="O189" s="19" t="s">
        <v>621</v>
      </c>
      <c r="P189" s="141"/>
      <c r="Q189" s="157"/>
    </row>
    <row r="190" spans="1:17" x14ac:dyDescent="0.25">
      <c r="A190" s="143"/>
      <c r="B190" s="139"/>
      <c r="C190" s="143"/>
      <c r="D190" s="139"/>
      <c r="E190" s="139"/>
      <c r="F190" s="139"/>
      <c r="G190" s="139"/>
      <c r="H190" s="143"/>
      <c r="I190" s="141"/>
      <c r="J190" s="160"/>
      <c r="K190" s="143"/>
      <c r="L190" s="163"/>
      <c r="M190" s="164"/>
      <c r="N190" s="18">
        <v>4356</v>
      </c>
      <c r="O190" s="19" t="s">
        <v>1253</v>
      </c>
      <c r="P190" s="141"/>
      <c r="Q190" s="157"/>
    </row>
    <row r="191" spans="1:17" x14ac:dyDescent="0.25">
      <c r="A191" s="143"/>
      <c r="B191" s="139"/>
      <c r="C191" s="143"/>
      <c r="D191" s="139"/>
      <c r="E191" s="139"/>
      <c r="F191" s="139"/>
      <c r="G191" s="139"/>
      <c r="H191" s="143"/>
      <c r="I191" s="141"/>
      <c r="J191" s="160"/>
      <c r="K191" s="143"/>
      <c r="L191" s="163"/>
      <c r="M191" s="164"/>
      <c r="N191" s="18">
        <v>4356</v>
      </c>
      <c r="O191" s="19" t="s">
        <v>906</v>
      </c>
      <c r="P191" s="141"/>
      <c r="Q191" s="157"/>
    </row>
    <row r="192" spans="1:17" x14ac:dyDescent="0.25">
      <c r="A192" s="143"/>
      <c r="B192" s="139"/>
      <c r="C192" s="143"/>
      <c r="D192" s="139"/>
      <c r="E192" s="139"/>
      <c r="F192" s="139"/>
      <c r="G192" s="139"/>
      <c r="H192" s="143"/>
      <c r="I192" s="141"/>
      <c r="J192" s="160"/>
      <c r="K192" s="143"/>
      <c r="L192" s="163"/>
      <c r="M192" s="164"/>
      <c r="N192" s="18">
        <v>4356</v>
      </c>
      <c r="O192" s="19" t="s">
        <v>907</v>
      </c>
      <c r="P192" s="141"/>
      <c r="Q192" s="157"/>
    </row>
    <row r="193" spans="1:17" x14ac:dyDescent="0.25">
      <c r="A193" s="143"/>
      <c r="B193" s="139"/>
      <c r="C193" s="143"/>
      <c r="D193" s="139"/>
      <c r="E193" s="139"/>
      <c r="F193" s="139"/>
      <c r="G193" s="139"/>
      <c r="H193" s="143"/>
      <c r="I193" s="141"/>
      <c r="J193" s="160"/>
      <c r="K193" s="143"/>
      <c r="L193" s="163"/>
      <c r="M193" s="164"/>
      <c r="N193" s="43">
        <v>4356</v>
      </c>
      <c r="O193" s="42" t="s">
        <v>1321</v>
      </c>
      <c r="P193" s="141"/>
      <c r="Q193" s="157"/>
    </row>
    <row r="194" spans="1:17" ht="63" customHeight="1" x14ac:dyDescent="0.25">
      <c r="A194" s="143"/>
      <c r="B194" s="139"/>
      <c r="C194" s="143"/>
      <c r="D194" s="139"/>
      <c r="E194" s="139"/>
      <c r="F194" s="139"/>
      <c r="G194" s="139"/>
      <c r="H194" s="143"/>
      <c r="I194" s="141"/>
      <c r="J194" s="160"/>
      <c r="K194" s="143"/>
      <c r="L194" s="163"/>
      <c r="M194" s="165" t="s">
        <v>1319</v>
      </c>
      <c r="N194" s="43">
        <v>4356</v>
      </c>
      <c r="O194" s="42" t="s">
        <v>1322</v>
      </c>
      <c r="P194" s="141"/>
      <c r="Q194" s="157"/>
    </row>
    <row r="195" spans="1:17" x14ac:dyDescent="0.25">
      <c r="A195" s="143"/>
      <c r="B195" s="139"/>
      <c r="C195" s="143"/>
      <c r="D195" s="139"/>
      <c r="E195" s="139"/>
      <c r="F195" s="139"/>
      <c r="G195" s="139"/>
      <c r="H195" s="143"/>
      <c r="I195" s="141"/>
      <c r="J195" s="160"/>
      <c r="K195" s="143"/>
      <c r="L195" s="163"/>
      <c r="M195" s="165"/>
      <c r="N195" s="43">
        <v>4356</v>
      </c>
      <c r="O195" s="42" t="s">
        <v>1323</v>
      </c>
      <c r="P195" s="141"/>
      <c r="Q195" s="157"/>
    </row>
    <row r="196" spans="1:17" ht="94.5" x14ac:dyDescent="0.25">
      <c r="A196" s="143">
        <v>24</v>
      </c>
      <c r="B196" s="139" t="s">
        <v>0</v>
      </c>
      <c r="C196" s="143" t="s">
        <v>483</v>
      </c>
      <c r="D196" s="139" t="s">
        <v>471</v>
      </c>
      <c r="E196" s="139" t="s">
        <v>24</v>
      </c>
      <c r="F196" s="139">
        <v>1</v>
      </c>
      <c r="G196" s="139" t="s">
        <v>5</v>
      </c>
      <c r="H196" s="143" t="s">
        <v>15</v>
      </c>
      <c r="I196" s="141">
        <v>135600</v>
      </c>
      <c r="J196" s="160" t="s">
        <v>26</v>
      </c>
      <c r="K196" s="143" t="s">
        <v>470</v>
      </c>
      <c r="L196" s="163" t="s">
        <v>488</v>
      </c>
      <c r="M196" s="19" t="s">
        <v>909</v>
      </c>
      <c r="N196" s="18"/>
      <c r="O196" s="1"/>
      <c r="P196" s="141">
        <f t="shared" ref="P196:P199" si="0">N196</f>
        <v>0</v>
      </c>
      <c r="Q196" s="157" t="s">
        <v>13</v>
      </c>
    </row>
    <row r="197" spans="1:17" ht="78.75" x14ac:dyDescent="0.25">
      <c r="A197" s="143"/>
      <c r="B197" s="139"/>
      <c r="C197" s="143"/>
      <c r="D197" s="139"/>
      <c r="E197" s="139"/>
      <c r="F197" s="139"/>
      <c r="G197" s="139"/>
      <c r="H197" s="143"/>
      <c r="I197" s="141"/>
      <c r="J197" s="160"/>
      <c r="K197" s="143"/>
      <c r="L197" s="163"/>
      <c r="M197" s="19" t="s">
        <v>910</v>
      </c>
      <c r="N197" s="18"/>
      <c r="O197" s="1"/>
      <c r="P197" s="141"/>
      <c r="Q197" s="157"/>
    </row>
    <row r="198" spans="1:17" ht="78.75" x14ac:dyDescent="0.25">
      <c r="A198" s="143"/>
      <c r="B198" s="139"/>
      <c r="C198" s="143"/>
      <c r="D198" s="139"/>
      <c r="E198" s="139"/>
      <c r="F198" s="139"/>
      <c r="G198" s="139"/>
      <c r="H198" s="143"/>
      <c r="I198" s="141"/>
      <c r="J198" s="160"/>
      <c r="K198" s="143"/>
      <c r="L198" s="163"/>
      <c r="M198" s="48" t="s">
        <v>1320</v>
      </c>
      <c r="N198" s="18"/>
      <c r="O198" s="1"/>
      <c r="P198" s="141"/>
      <c r="Q198" s="157"/>
    </row>
    <row r="199" spans="1:17" ht="31.5" x14ac:dyDescent="0.25">
      <c r="A199" s="7">
        <v>25</v>
      </c>
      <c r="B199" s="2" t="s">
        <v>0</v>
      </c>
      <c r="C199" s="7" t="s">
        <v>484</v>
      </c>
      <c r="D199" s="2" t="s">
        <v>474</v>
      </c>
      <c r="E199" s="2" t="s">
        <v>493</v>
      </c>
      <c r="F199" s="2">
        <v>7</v>
      </c>
      <c r="G199" s="2" t="s">
        <v>473</v>
      </c>
      <c r="H199" s="7" t="s">
        <v>15</v>
      </c>
      <c r="I199" s="1">
        <v>67830</v>
      </c>
      <c r="J199" s="6" t="s">
        <v>26</v>
      </c>
      <c r="K199" s="7" t="s">
        <v>472</v>
      </c>
      <c r="L199" s="16" t="s">
        <v>489</v>
      </c>
      <c r="M199" s="19"/>
      <c r="N199" s="18">
        <v>68970</v>
      </c>
      <c r="O199" s="1" t="s">
        <v>911</v>
      </c>
      <c r="P199" s="1">
        <f t="shared" si="0"/>
        <v>68970</v>
      </c>
      <c r="Q199" s="18" t="s">
        <v>14</v>
      </c>
    </row>
    <row r="200" spans="1:17" ht="78.75" customHeight="1" x14ac:dyDescent="0.25">
      <c r="A200" s="143">
        <v>26</v>
      </c>
      <c r="B200" s="139" t="s">
        <v>0</v>
      </c>
      <c r="C200" s="143" t="s">
        <v>485</v>
      </c>
      <c r="D200" s="139" t="s">
        <v>476</v>
      </c>
      <c r="E200" s="139" t="s">
        <v>493</v>
      </c>
      <c r="F200" s="139">
        <v>6</v>
      </c>
      <c r="G200" s="139" t="s">
        <v>475</v>
      </c>
      <c r="H200" s="143" t="s">
        <v>15</v>
      </c>
      <c r="I200" s="141">
        <v>52290</v>
      </c>
      <c r="J200" s="160" t="s">
        <v>26</v>
      </c>
      <c r="K200" s="143" t="s">
        <v>418</v>
      </c>
      <c r="L200" s="163" t="s">
        <v>237</v>
      </c>
      <c r="M200" s="158"/>
      <c r="N200" s="18">
        <v>9030</v>
      </c>
      <c r="O200" s="1" t="s">
        <v>622</v>
      </c>
      <c r="P200" s="141">
        <f>SUM(N200:N209)</f>
        <v>38325</v>
      </c>
      <c r="Q200" s="157" t="s">
        <v>13</v>
      </c>
    </row>
    <row r="201" spans="1:17" x14ac:dyDescent="0.25">
      <c r="A201" s="143"/>
      <c r="B201" s="139"/>
      <c r="C201" s="143"/>
      <c r="D201" s="139"/>
      <c r="E201" s="139"/>
      <c r="F201" s="139"/>
      <c r="G201" s="139"/>
      <c r="H201" s="143"/>
      <c r="I201" s="141"/>
      <c r="J201" s="160"/>
      <c r="K201" s="143"/>
      <c r="L201" s="163"/>
      <c r="M201" s="158"/>
      <c r="N201" s="18">
        <v>-9030</v>
      </c>
      <c r="O201" s="1" t="s">
        <v>912</v>
      </c>
      <c r="P201" s="141"/>
      <c r="Q201" s="157"/>
    </row>
    <row r="202" spans="1:17" x14ac:dyDescent="0.25">
      <c r="A202" s="143"/>
      <c r="B202" s="139"/>
      <c r="C202" s="143"/>
      <c r="D202" s="139"/>
      <c r="E202" s="139"/>
      <c r="F202" s="139"/>
      <c r="G202" s="139"/>
      <c r="H202" s="143"/>
      <c r="I202" s="141"/>
      <c r="J202" s="160"/>
      <c r="K202" s="143"/>
      <c r="L202" s="163"/>
      <c r="M202" s="158"/>
      <c r="N202" s="18">
        <v>7160</v>
      </c>
      <c r="O202" s="1" t="s">
        <v>912</v>
      </c>
      <c r="P202" s="141"/>
      <c r="Q202" s="157"/>
    </row>
    <row r="203" spans="1:17" x14ac:dyDescent="0.25">
      <c r="A203" s="143"/>
      <c r="B203" s="139"/>
      <c r="C203" s="143"/>
      <c r="D203" s="139"/>
      <c r="E203" s="139"/>
      <c r="F203" s="139"/>
      <c r="G203" s="139"/>
      <c r="H203" s="143"/>
      <c r="I203" s="141"/>
      <c r="J203" s="160"/>
      <c r="K203" s="143"/>
      <c r="L203" s="163"/>
      <c r="M203" s="158"/>
      <c r="N203" s="18">
        <v>3315</v>
      </c>
      <c r="O203" s="1" t="s">
        <v>912</v>
      </c>
      <c r="P203" s="141"/>
      <c r="Q203" s="157"/>
    </row>
    <row r="204" spans="1:17" x14ac:dyDescent="0.25">
      <c r="A204" s="143"/>
      <c r="B204" s="139"/>
      <c r="C204" s="143"/>
      <c r="D204" s="139"/>
      <c r="E204" s="139"/>
      <c r="F204" s="139"/>
      <c r="G204" s="139"/>
      <c r="H204" s="143"/>
      <c r="I204" s="141"/>
      <c r="J204" s="160"/>
      <c r="K204" s="143"/>
      <c r="L204" s="163"/>
      <c r="M204" s="158"/>
      <c r="N204" s="43">
        <v>4985</v>
      </c>
      <c r="O204" s="35" t="s">
        <v>1326</v>
      </c>
      <c r="P204" s="141"/>
      <c r="Q204" s="157"/>
    </row>
    <row r="205" spans="1:17" x14ac:dyDescent="0.25">
      <c r="A205" s="143"/>
      <c r="B205" s="139"/>
      <c r="C205" s="143"/>
      <c r="D205" s="139"/>
      <c r="E205" s="139"/>
      <c r="F205" s="139"/>
      <c r="G205" s="139"/>
      <c r="H205" s="143"/>
      <c r="I205" s="141"/>
      <c r="J205" s="160"/>
      <c r="K205" s="143"/>
      <c r="L205" s="163"/>
      <c r="M205" s="158"/>
      <c r="N205" s="43">
        <v>-90</v>
      </c>
      <c r="O205" s="35" t="s">
        <v>1326</v>
      </c>
      <c r="P205" s="141"/>
      <c r="Q205" s="157"/>
    </row>
    <row r="206" spans="1:17" x14ac:dyDescent="0.25">
      <c r="A206" s="143"/>
      <c r="B206" s="139"/>
      <c r="C206" s="143"/>
      <c r="D206" s="139"/>
      <c r="E206" s="139"/>
      <c r="F206" s="139"/>
      <c r="G206" s="139"/>
      <c r="H206" s="143"/>
      <c r="I206" s="141"/>
      <c r="J206" s="160"/>
      <c r="K206" s="143"/>
      <c r="L206" s="163"/>
      <c r="M206" s="158"/>
      <c r="N206" s="18">
        <v>10185</v>
      </c>
      <c r="O206" s="1" t="s">
        <v>913</v>
      </c>
      <c r="P206" s="141"/>
      <c r="Q206" s="157"/>
    </row>
    <row r="207" spans="1:17" x14ac:dyDescent="0.25">
      <c r="A207" s="143"/>
      <c r="B207" s="139"/>
      <c r="C207" s="143"/>
      <c r="D207" s="139"/>
      <c r="E207" s="139"/>
      <c r="F207" s="139"/>
      <c r="G207" s="139"/>
      <c r="H207" s="143"/>
      <c r="I207" s="141"/>
      <c r="J207" s="160"/>
      <c r="K207" s="143"/>
      <c r="L207" s="163"/>
      <c r="M207" s="158"/>
      <c r="N207" s="18">
        <v>5185</v>
      </c>
      <c r="O207" s="1" t="s">
        <v>914</v>
      </c>
      <c r="P207" s="141"/>
      <c r="Q207" s="157"/>
    </row>
    <row r="208" spans="1:17" x14ac:dyDescent="0.25">
      <c r="A208" s="143"/>
      <c r="B208" s="139"/>
      <c r="C208" s="143"/>
      <c r="D208" s="139"/>
      <c r="E208" s="139"/>
      <c r="F208" s="139"/>
      <c r="G208" s="139"/>
      <c r="H208" s="143"/>
      <c r="I208" s="141"/>
      <c r="J208" s="160"/>
      <c r="K208" s="143"/>
      <c r="L208" s="163"/>
      <c r="M208" s="158"/>
      <c r="N208" s="43">
        <v>4120</v>
      </c>
      <c r="O208" s="35" t="s">
        <v>1324</v>
      </c>
      <c r="P208" s="141"/>
      <c r="Q208" s="157"/>
    </row>
    <row r="209" spans="1:18" ht="126" x14ac:dyDescent="0.25">
      <c r="A209" s="143"/>
      <c r="B209" s="139"/>
      <c r="C209" s="143"/>
      <c r="D209" s="139"/>
      <c r="E209" s="139"/>
      <c r="F209" s="139"/>
      <c r="G209" s="139"/>
      <c r="H209" s="143"/>
      <c r="I209" s="141"/>
      <c r="J209" s="160"/>
      <c r="K209" s="143"/>
      <c r="L209" s="163"/>
      <c r="M209" s="2" t="s">
        <v>915</v>
      </c>
      <c r="N209" s="43">
        <v>3465</v>
      </c>
      <c r="O209" s="35" t="s">
        <v>1325</v>
      </c>
      <c r="P209" s="141"/>
      <c r="Q209" s="157"/>
    </row>
    <row r="210" spans="1:18" ht="63" x14ac:dyDescent="0.25">
      <c r="A210" s="7">
        <v>27</v>
      </c>
      <c r="B210" s="2" t="s">
        <v>436</v>
      </c>
      <c r="C210" s="7" t="s">
        <v>626</v>
      </c>
      <c r="D210" s="2" t="s">
        <v>624</v>
      </c>
      <c r="E210" s="2" t="s">
        <v>44</v>
      </c>
      <c r="F210" s="2">
        <v>4</v>
      </c>
      <c r="G210" s="2" t="s">
        <v>623</v>
      </c>
      <c r="H210" s="7" t="s">
        <v>15</v>
      </c>
      <c r="I210" s="1">
        <v>3590253.8</v>
      </c>
      <c r="J210" s="6" t="s">
        <v>26</v>
      </c>
      <c r="K210" s="7" t="s">
        <v>418</v>
      </c>
      <c r="L210" s="16" t="s">
        <v>627</v>
      </c>
      <c r="M210" s="32" t="s">
        <v>629</v>
      </c>
      <c r="N210" s="18"/>
      <c r="O210" s="1"/>
      <c r="P210" s="1">
        <f>N210:N210</f>
        <v>0</v>
      </c>
      <c r="Q210" s="18" t="s">
        <v>13</v>
      </c>
    </row>
    <row r="211" spans="1:18" ht="63" x14ac:dyDescent="0.25">
      <c r="A211" s="7">
        <v>28</v>
      </c>
      <c r="B211" s="2" t="s">
        <v>43</v>
      </c>
      <c r="C211" s="2" t="s">
        <v>625</v>
      </c>
      <c r="D211" s="2" t="s">
        <v>624</v>
      </c>
      <c r="E211" s="7" t="s">
        <v>15</v>
      </c>
      <c r="F211" s="2" t="s">
        <v>15</v>
      </c>
      <c r="G211" s="2" t="s">
        <v>623</v>
      </c>
      <c r="H211" s="7" t="s">
        <v>15</v>
      </c>
      <c r="I211" s="1">
        <v>237528.08</v>
      </c>
      <c r="J211" s="6" t="s">
        <v>26</v>
      </c>
      <c r="K211" s="7" t="s">
        <v>125</v>
      </c>
      <c r="L211" s="16" t="s">
        <v>628</v>
      </c>
      <c r="M211" s="7"/>
      <c r="N211" s="18">
        <v>237528.08</v>
      </c>
      <c r="O211" s="1" t="s">
        <v>916</v>
      </c>
      <c r="P211" s="1">
        <f>N211:N211</f>
        <v>237528.08</v>
      </c>
      <c r="Q211" s="18" t="s">
        <v>14</v>
      </c>
    </row>
    <row r="212" spans="1:18" ht="63" customHeight="1" x14ac:dyDescent="0.25">
      <c r="A212" s="143">
        <v>29</v>
      </c>
      <c r="B212" s="139" t="s">
        <v>43</v>
      </c>
      <c r="C212" s="139" t="s">
        <v>917</v>
      </c>
      <c r="D212" s="139" t="s">
        <v>624</v>
      </c>
      <c r="E212" s="143" t="s">
        <v>15</v>
      </c>
      <c r="F212" s="139" t="s">
        <v>15</v>
      </c>
      <c r="G212" s="139" t="s">
        <v>623</v>
      </c>
      <c r="H212" s="143" t="s">
        <v>15</v>
      </c>
      <c r="I212" s="141">
        <v>281298.28999999998</v>
      </c>
      <c r="J212" s="160" t="s">
        <v>26</v>
      </c>
      <c r="K212" s="143" t="s">
        <v>922</v>
      </c>
      <c r="L212" s="163" t="s">
        <v>923</v>
      </c>
      <c r="M212" s="164"/>
      <c r="N212" s="47">
        <f>150000</f>
        <v>150000</v>
      </c>
      <c r="O212" s="35" t="s">
        <v>1327</v>
      </c>
      <c r="P212" s="141">
        <f>SUM(N212:N214)</f>
        <v>281298.28999999998</v>
      </c>
      <c r="Q212" s="157" t="s">
        <v>14</v>
      </c>
      <c r="R212" s="132"/>
    </row>
    <row r="213" spans="1:18" x14ac:dyDescent="0.25">
      <c r="A213" s="143"/>
      <c r="B213" s="139"/>
      <c r="C213" s="139"/>
      <c r="D213" s="139"/>
      <c r="E213" s="143"/>
      <c r="F213" s="139"/>
      <c r="G213" s="139"/>
      <c r="H213" s="143"/>
      <c r="I213" s="141"/>
      <c r="J213" s="160"/>
      <c r="K213" s="143"/>
      <c r="L213" s="163"/>
      <c r="M213" s="164"/>
      <c r="N213" s="47">
        <v>65440.3</v>
      </c>
      <c r="O213" s="35" t="s">
        <v>1328</v>
      </c>
      <c r="P213" s="141"/>
      <c r="Q213" s="157"/>
      <c r="R213" s="132"/>
    </row>
    <row r="214" spans="1:18" x14ac:dyDescent="0.25">
      <c r="A214" s="143"/>
      <c r="B214" s="139"/>
      <c r="C214" s="139"/>
      <c r="D214" s="139"/>
      <c r="E214" s="143"/>
      <c r="F214" s="139"/>
      <c r="G214" s="139"/>
      <c r="H214" s="143"/>
      <c r="I214" s="141"/>
      <c r="J214" s="160"/>
      <c r="K214" s="143"/>
      <c r="L214" s="163"/>
      <c r="M214" s="164"/>
      <c r="N214" s="47">
        <v>65857.990000000005</v>
      </c>
      <c r="O214" s="35" t="s">
        <v>1329</v>
      </c>
      <c r="P214" s="141"/>
      <c r="Q214" s="157"/>
    </row>
    <row r="215" spans="1:18" ht="63" x14ac:dyDescent="0.25">
      <c r="A215" s="7">
        <v>30</v>
      </c>
      <c r="B215" s="2" t="s">
        <v>43</v>
      </c>
      <c r="C215" s="2" t="s">
        <v>918</v>
      </c>
      <c r="D215" s="2" t="s">
        <v>624</v>
      </c>
      <c r="E215" s="7" t="s">
        <v>15</v>
      </c>
      <c r="F215" s="2" t="s">
        <v>15</v>
      </c>
      <c r="G215" s="2" t="s">
        <v>623</v>
      </c>
      <c r="H215" s="7" t="s">
        <v>15</v>
      </c>
      <c r="I215" s="1">
        <v>62788.77</v>
      </c>
      <c r="J215" s="6" t="s">
        <v>26</v>
      </c>
      <c r="K215" s="7" t="s">
        <v>924</v>
      </c>
      <c r="L215" s="16" t="s">
        <v>237</v>
      </c>
      <c r="M215" s="32"/>
      <c r="N215" s="35">
        <v>62788.77</v>
      </c>
      <c r="O215" s="35" t="s">
        <v>1330</v>
      </c>
      <c r="P215" s="1">
        <f>N215</f>
        <v>62788.77</v>
      </c>
      <c r="Q215" s="18" t="s">
        <v>14</v>
      </c>
    </row>
    <row r="216" spans="1:18" ht="63" x14ac:dyDescent="0.25">
      <c r="A216" s="7">
        <v>31</v>
      </c>
      <c r="B216" s="2" t="s">
        <v>43</v>
      </c>
      <c r="C216" s="2" t="s">
        <v>919</v>
      </c>
      <c r="D216" s="2" t="s">
        <v>624</v>
      </c>
      <c r="E216" s="7" t="s">
        <v>15</v>
      </c>
      <c r="F216" s="2" t="s">
        <v>15</v>
      </c>
      <c r="G216" s="2" t="s">
        <v>623</v>
      </c>
      <c r="H216" s="7" t="s">
        <v>15</v>
      </c>
      <c r="I216" s="1">
        <v>9564.2000000000007</v>
      </c>
      <c r="J216" s="6" t="s">
        <v>26</v>
      </c>
      <c r="K216" s="7" t="s">
        <v>925</v>
      </c>
      <c r="L216" s="16" t="s">
        <v>237</v>
      </c>
      <c r="M216" s="32"/>
      <c r="N216" s="35">
        <v>9564.2000000000007</v>
      </c>
      <c r="O216" s="35" t="s">
        <v>1330</v>
      </c>
      <c r="P216" s="1">
        <f>N216</f>
        <v>9564.2000000000007</v>
      </c>
      <c r="Q216" s="18" t="s">
        <v>14</v>
      </c>
    </row>
    <row r="217" spans="1:18" ht="63" x14ac:dyDescent="0.25">
      <c r="A217" s="7">
        <v>32</v>
      </c>
      <c r="B217" s="2" t="s">
        <v>43</v>
      </c>
      <c r="C217" s="2" t="s">
        <v>920</v>
      </c>
      <c r="D217" s="2" t="s">
        <v>624</v>
      </c>
      <c r="E217" s="7" t="s">
        <v>15</v>
      </c>
      <c r="F217" s="2" t="s">
        <v>15</v>
      </c>
      <c r="G217" s="2" t="s">
        <v>623</v>
      </c>
      <c r="H217" s="7" t="s">
        <v>15</v>
      </c>
      <c r="I217" s="1">
        <v>30920.29</v>
      </c>
      <c r="J217" s="6" t="s">
        <v>26</v>
      </c>
      <c r="K217" s="7" t="s">
        <v>926</v>
      </c>
      <c r="L217" s="16" t="s">
        <v>237</v>
      </c>
      <c r="M217" s="32"/>
      <c r="N217" s="18"/>
      <c r="O217" s="1"/>
      <c r="P217" s="1">
        <f t="shared" ref="P217:P218" si="1">N217:N217</f>
        <v>0</v>
      </c>
      <c r="Q217" s="18" t="s">
        <v>13</v>
      </c>
    </row>
    <row r="218" spans="1:18" ht="63" x14ac:dyDescent="0.25">
      <c r="A218" s="7">
        <v>33</v>
      </c>
      <c r="B218" s="2" t="s">
        <v>43</v>
      </c>
      <c r="C218" s="2" t="s">
        <v>921</v>
      </c>
      <c r="D218" s="2" t="s">
        <v>624</v>
      </c>
      <c r="E218" s="7" t="s">
        <v>15</v>
      </c>
      <c r="F218" s="2" t="s">
        <v>15</v>
      </c>
      <c r="G218" s="2" t="s">
        <v>623</v>
      </c>
      <c r="H218" s="7" t="s">
        <v>15</v>
      </c>
      <c r="I218" s="1">
        <v>98729.53</v>
      </c>
      <c r="J218" s="6" t="s">
        <v>26</v>
      </c>
      <c r="K218" s="7" t="s">
        <v>927</v>
      </c>
      <c r="L218" s="16" t="s">
        <v>237</v>
      </c>
      <c r="M218" s="32"/>
      <c r="N218" s="18"/>
      <c r="O218" s="1"/>
      <c r="P218" s="1">
        <f t="shared" si="1"/>
        <v>0</v>
      </c>
      <c r="Q218" s="18" t="s">
        <v>13</v>
      </c>
    </row>
    <row r="219" spans="1:18" ht="63" x14ac:dyDescent="0.25">
      <c r="A219" s="7">
        <v>34</v>
      </c>
      <c r="B219" s="2" t="s">
        <v>436</v>
      </c>
      <c r="C219" s="7" t="s">
        <v>632</v>
      </c>
      <c r="D219" s="2" t="s">
        <v>631</v>
      </c>
      <c r="E219" s="2" t="s">
        <v>44</v>
      </c>
      <c r="F219" s="2">
        <v>2</v>
      </c>
      <c r="G219" s="2" t="s">
        <v>630</v>
      </c>
      <c r="H219" s="7" t="s">
        <v>15</v>
      </c>
      <c r="I219" s="1">
        <v>757792</v>
      </c>
      <c r="J219" s="6" t="s">
        <v>26</v>
      </c>
      <c r="K219" s="7" t="s">
        <v>418</v>
      </c>
      <c r="L219" s="16" t="s">
        <v>627</v>
      </c>
      <c r="M219" s="48" t="s">
        <v>1331</v>
      </c>
      <c r="N219" s="18"/>
      <c r="O219" s="1"/>
      <c r="P219" s="1">
        <f>N219:N219</f>
        <v>0</v>
      </c>
      <c r="Q219" s="18" t="s">
        <v>13</v>
      </c>
    </row>
    <row r="220" spans="1:18" ht="47.25" customHeight="1" x14ac:dyDescent="0.25">
      <c r="A220" s="143">
        <v>35</v>
      </c>
      <c r="B220" s="164" t="s">
        <v>43</v>
      </c>
      <c r="C220" s="164" t="s">
        <v>928</v>
      </c>
      <c r="D220" s="164" t="s">
        <v>631</v>
      </c>
      <c r="E220" s="139" t="s">
        <v>15</v>
      </c>
      <c r="F220" s="139" t="s">
        <v>15</v>
      </c>
      <c r="G220" s="139" t="s">
        <v>630</v>
      </c>
      <c r="H220" s="143" t="s">
        <v>15</v>
      </c>
      <c r="I220" s="141">
        <v>199374.12</v>
      </c>
      <c r="J220" s="160" t="s">
        <v>26</v>
      </c>
      <c r="K220" s="143" t="s">
        <v>929</v>
      </c>
      <c r="L220" s="163" t="s">
        <v>930</v>
      </c>
      <c r="M220" s="158"/>
      <c r="N220" s="47">
        <f>150000</f>
        <v>150000</v>
      </c>
      <c r="O220" s="35" t="s">
        <v>1332</v>
      </c>
      <c r="P220" s="141">
        <f>SUM(N220:N221)</f>
        <v>199374.12</v>
      </c>
      <c r="Q220" s="157" t="s">
        <v>14</v>
      </c>
      <c r="R220" s="132"/>
    </row>
    <row r="221" spans="1:18" x14ac:dyDescent="0.25">
      <c r="A221" s="143"/>
      <c r="B221" s="164"/>
      <c r="C221" s="164"/>
      <c r="D221" s="164"/>
      <c r="E221" s="139"/>
      <c r="F221" s="139"/>
      <c r="G221" s="139"/>
      <c r="H221" s="143"/>
      <c r="I221" s="141"/>
      <c r="J221" s="160"/>
      <c r="K221" s="143"/>
      <c r="L221" s="163"/>
      <c r="M221" s="158"/>
      <c r="N221" s="43">
        <v>49374.12</v>
      </c>
      <c r="O221" s="35" t="s">
        <v>1333</v>
      </c>
      <c r="P221" s="141"/>
      <c r="Q221" s="157"/>
      <c r="R221" s="132"/>
    </row>
    <row r="222" spans="1:18" ht="94.5" x14ac:dyDescent="0.25">
      <c r="A222" s="143">
        <v>36</v>
      </c>
      <c r="B222" s="139" t="s">
        <v>0</v>
      </c>
      <c r="C222" s="143" t="s">
        <v>637</v>
      </c>
      <c r="D222" s="139" t="s">
        <v>635</v>
      </c>
      <c r="E222" s="139" t="s">
        <v>24</v>
      </c>
      <c r="F222" s="139">
        <v>2</v>
      </c>
      <c r="G222" s="139" t="s">
        <v>634</v>
      </c>
      <c r="H222" s="143" t="s">
        <v>15</v>
      </c>
      <c r="I222" s="141">
        <v>314600</v>
      </c>
      <c r="J222" s="160" t="s">
        <v>26</v>
      </c>
      <c r="K222" s="143" t="s">
        <v>633</v>
      </c>
      <c r="L222" s="2" t="s">
        <v>636</v>
      </c>
      <c r="M222" s="2" t="s">
        <v>638</v>
      </c>
      <c r="N222" s="18"/>
      <c r="O222" s="1"/>
      <c r="P222" s="141">
        <f>N222</f>
        <v>0</v>
      </c>
      <c r="Q222" s="157" t="s">
        <v>13</v>
      </c>
    </row>
    <row r="223" spans="1:18" ht="78.75" x14ac:dyDescent="0.25">
      <c r="A223" s="143"/>
      <c r="B223" s="139"/>
      <c r="C223" s="143"/>
      <c r="D223" s="139"/>
      <c r="E223" s="139"/>
      <c r="F223" s="139"/>
      <c r="G223" s="139"/>
      <c r="H223" s="143"/>
      <c r="I223" s="141"/>
      <c r="J223" s="160"/>
      <c r="K223" s="143"/>
      <c r="L223" s="2"/>
      <c r="M223" s="2" t="s">
        <v>931</v>
      </c>
      <c r="N223" s="18"/>
      <c r="O223" s="1"/>
      <c r="P223" s="141"/>
      <c r="Q223" s="157"/>
    </row>
    <row r="224" spans="1:18" ht="47.25" x14ac:dyDescent="0.25">
      <c r="A224" s="7">
        <v>37</v>
      </c>
      <c r="B224" s="2" t="s">
        <v>0</v>
      </c>
      <c r="C224" s="7" t="s">
        <v>642</v>
      </c>
      <c r="D224" s="2" t="s">
        <v>640</v>
      </c>
      <c r="E224" s="2" t="s">
        <v>24</v>
      </c>
      <c r="F224" s="2">
        <v>1</v>
      </c>
      <c r="G224" s="2" t="s">
        <v>3</v>
      </c>
      <c r="H224" s="7" t="s">
        <v>15</v>
      </c>
      <c r="I224" s="1">
        <v>100430</v>
      </c>
      <c r="J224" s="6" t="s">
        <v>26</v>
      </c>
      <c r="K224" s="7" t="s">
        <v>639</v>
      </c>
      <c r="L224" s="16" t="s">
        <v>644</v>
      </c>
      <c r="M224" s="19"/>
      <c r="N224" s="18"/>
      <c r="O224" s="1"/>
      <c r="P224" s="1">
        <f t="shared" ref="P224:P244" si="2">N224</f>
        <v>0</v>
      </c>
      <c r="Q224" s="18" t="s">
        <v>13</v>
      </c>
    </row>
    <row r="225" spans="1:17" ht="63" customHeight="1" x14ac:dyDescent="0.25">
      <c r="A225" s="143">
        <v>38</v>
      </c>
      <c r="B225" s="139" t="s">
        <v>0</v>
      </c>
      <c r="C225" s="143" t="s">
        <v>643</v>
      </c>
      <c r="D225" s="139" t="s">
        <v>641</v>
      </c>
      <c r="E225" s="139" t="s">
        <v>24</v>
      </c>
      <c r="F225" s="139">
        <v>1</v>
      </c>
      <c r="G225" s="139" t="s">
        <v>547</v>
      </c>
      <c r="H225" s="143" t="s">
        <v>15</v>
      </c>
      <c r="I225" s="141">
        <v>76472</v>
      </c>
      <c r="J225" s="160" t="s">
        <v>26</v>
      </c>
      <c r="K225" s="143" t="s">
        <v>489</v>
      </c>
      <c r="L225" s="163" t="s">
        <v>237</v>
      </c>
      <c r="M225" s="158"/>
      <c r="N225" s="18">
        <v>15246</v>
      </c>
      <c r="O225" s="1" t="s">
        <v>932</v>
      </c>
      <c r="P225" s="141">
        <f>SUM(N225:N228)</f>
        <v>33638</v>
      </c>
      <c r="Q225" s="157" t="s">
        <v>13</v>
      </c>
    </row>
    <row r="226" spans="1:17" ht="63" customHeight="1" x14ac:dyDescent="0.25">
      <c r="A226" s="143"/>
      <c r="B226" s="139"/>
      <c r="C226" s="143"/>
      <c r="D226" s="139"/>
      <c r="E226" s="139"/>
      <c r="F226" s="139"/>
      <c r="G226" s="139"/>
      <c r="H226" s="143"/>
      <c r="I226" s="141"/>
      <c r="J226" s="160"/>
      <c r="K226" s="143"/>
      <c r="L226" s="163"/>
      <c r="M226" s="158"/>
      <c r="N226" s="18">
        <v>-242</v>
      </c>
      <c r="O226" s="1" t="s">
        <v>932</v>
      </c>
      <c r="P226" s="141"/>
      <c r="Q226" s="157"/>
    </row>
    <row r="227" spans="1:17" x14ac:dyDescent="0.25">
      <c r="A227" s="143"/>
      <c r="B227" s="139"/>
      <c r="C227" s="143"/>
      <c r="D227" s="139"/>
      <c r="E227" s="139"/>
      <c r="F227" s="139"/>
      <c r="G227" s="139"/>
      <c r="H227" s="143"/>
      <c r="I227" s="141"/>
      <c r="J227" s="160"/>
      <c r="K227" s="143"/>
      <c r="L227" s="163"/>
      <c r="M227" s="158"/>
      <c r="N227" s="18">
        <v>13310</v>
      </c>
      <c r="O227" s="1" t="s">
        <v>933</v>
      </c>
      <c r="P227" s="141"/>
      <c r="Q227" s="157"/>
    </row>
    <row r="228" spans="1:17" x14ac:dyDescent="0.25">
      <c r="A228" s="143"/>
      <c r="B228" s="139"/>
      <c r="C228" s="143"/>
      <c r="D228" s="139"/>
      <c r="E228" s="139"/>
      <c r="F228" s="139"/>
      <c r="G228" s="139"/>
      <c r="H228" s="143"/>
      <c r="I228" s="141"/>
      <c r="J228" s="160"/>
      <c r="K228" s="143"/>
      <c r="L228" s="163"/>
      <c r="M228" s="158"/>
      <c r="N228" s="18">
        <v>5324</v>
      </c>
      <c r="O228" s="1" t="s">
        <v>934</v>
      </c>
      <c r="P228" s="141"/>
      <c r="Q228" s="157"/>
    </row>
    <row r="229" spans="1:17" ht="78.75" x14ac:dyDescent="0.25">
      <c r="A229" s="7">
        <v>39</v>
      </c>
      <c r="B229" s="2" t="s">
        <v>0</v>
      </c>
      <c r="C229" s="7" t="s">
        <v>647</v>
      </c>
      <c r="D229" s="2" t="s">
        <v>646</v>
      </c>
      <c r="E229" s="2" t="s">
        <v>24</v>
      </c>
      <c r="F229" s="2">
        <v>12</v>
      </c>
      <c r="G229" s="2" t="s">
        <v>645</v>
      </c>
      <c r="H229" s="7" t="s">
        <v>15</v>
      </c>
      <c r="I229" s="1">
        <v>158842.75</v>
      </c>
      <c r="J229" s="6" t="s">
        <v>26</v>
      </c>
      <c r="K229" s="7" t="s">
        <v>648</v>
      </c>
      <c r="L229" s="16" t="s">
        <v>237</v>
      </c>
      <c r="M229" s="36" t="s">
        <v>1334</v>
      </c>
      <c r="N229" s="18"/>
      <c r="O229" s="1"/>
      <c r="P229" s="1">
        <f t="shared" si="2"/>
        <v>0</v>
      </c>
      <c r="Q229" s="18" t="s">
        <v>13</v>
      </c>
    </row>
    <row r="230" spans="1:17" ht="78.75" x14ac:dyDescent="0.25">
      <c r="A230" s="7">
        <v>40</v>
      </c>
      <c r="B230" s="2" t="s">
        <v>0</v>
      </c>
      <c r="C230" s="7" t="s">
        <v>656</v>
      </c>
      <c r="D230" s="2" t="s">
        <v>650</v>
      </c>
      <c r="E230" s="2" t="s">
        <v>24</v>
      </c>
      <c r="F230" s="2">
        <v>1</v>
      </c>
      <c r="G230" s="2" t="s">
        <v>11</v>
      </c>
      <c r="H230" s="7" t="s">
        <v>15</v>
      </c>
      <c r="I230" s="1">
        <v>64130</v>
      </c>
      <c r="J230" s="6" t="s">
        <v>26</v>
      </c>
      <c r="K230" s="7" t="s">
        <v>649</v>
      </c>
      <c r="L230" s="16" t="s">
        <v>660</v>
      </c>
      <c r="M230" s="19"/>
      <c r="N230" s="18"/>
      <c r="O230" s="1"/>
      <c r="P230" s="1">
        <f t="shared" si="2"/>
        <v>0</v>
      </c>
      <c r="Q230" s="18" t="s">
        <v>13</v>
      </c>
    </row>
    <row r="231" spans="1:17" ht="126" x14ac:dyDescent="0.25">
      <c r="A231" s="7">
        <v>41</v>
      </c>
      <c r="B231" s="2" t="s">
        <v>436</v>
      </c>
      <c r="C231" s="7" t="s">
        <v>657</v>
      </c>
      <c r="D231" s="2" t="s">
        <v>652</v>
      </c>
      <c r="E231" s="2" t="s">
        <v>44</v>
      </c>
      <c r="F231" s="2">
        <v>4</v>
      </c>
      <c r="G231" s="2" t="s">
        <v>651</v>
      </c>
      <c r="H231" s="2" t="s">
        <v>661</v>
      </c>
      <c r="I231" s="1">
        <v>2320296</v>
      </c>
      <c r="J231" s="6" t="s">
        <v>26</v>
      </c>
      <c r="K231" s="7" t="s">
        <v>658</v>
      </c>
      <c r="L231" s="16" t="s">
        <v>659</v>
      </c>
      <c r="M231" s="48" t="s">
        <v>1335</v>
      </c>
      <c r="N231" s="18"/>
      <c r="O231" s="1"/>
      <c r="P231" s="1">
        <f t="shared" si="2"/>
        <v>0</v>
      </c>
      <c r="Q231" s="18" t="s">
        <v>13</v>
      </c>
    </row>
    <row r="232" spans="1:17" ht="47.25" customHeight="1" x14ac:dyDescent="0.25">
      <c r="A232" s="143">
        <v>42</v>
      </c>
      <c r="B232" s="139" t="s">
        <v>43</v>
      </c>
      <c r="C232" s="139" t="s">
        <v>653</v>
      </c>
      <c r="D232" s="139" t="s">
        <v>655</v>
      </c>
      <c r="E232" s="143" t="s">
        <v>15</v>
      </c>
      <c r="F232" s="139" t="s">
        <v>15</v>
      </c>
      <c r="G232" s="139" t="s">
        <v>651</v>
      </c>
      <c r="H232" s="143" t="s">
        <v>15</v>
      </c>
      <c r="I232" s="141">
        <v>386716</v>
      </c>
      <c r="J232" s="160" t="s">
        <v>26</v>
      </c>
      <c r="K232" s="139" t="s">
        <v>654</v>
      </c>
      <c r="L232" s="159" t="s">
        <v>237</v>
      </c>
      <c r="M232" s="158"/>
      <c r="N232" s="18">
        <v>59741.94</v>
      </c>
      <c r="O232" s="1" t="s">
        <v>935</v>
      </c>
      <c r="P232" s="141">
        <f>SUM(N232:N234)</f>
        <v>186618.91000000003</v>
      </c>
      <c r="Q232" s="157" t="s">
        <v>14</v>
      </c>
    </row>
    <row r="233" spans="1:17" x14ac:dyDescent="0.25">
      <c r="A233" s="143"/>
      <c r="B233" s="139"/>
      <c r="C233" s="139"/>
      <c r="D233" s="139"/>
      <c r="E233" s="143"/>
      <c r="F233" s="139"/>
      <c r="G233" s="139"/>
      <c r="H233" s="143"/>
      <c r="I233" s="141"/>
      <c r="J233" s="160"/>
      <c r="K233" s="139"/>
      <c r="L233" s="159"/>
      <c r="M233" s="158"/>
      <c r="N233" s="43">
        <v>74442.83</v>
      </c>
      <c r="O233" s="35" t="s">
        <v>1337</v>
      </c>
      <c r="P233" s="141"/>
      <c r="Q233" s="157"/>
    </row>
    <row r="234" spans="1:17" x14ac:dyDescent="0.25">
      <c r="A234" s="143"/>
      <c r="B234" s="139"/>
      <c r="C234" s="139"/>
      <c r="D234" s="139"/>
      <c r="E234" s="143"/>
      <c r="F234" s="139"/>
      <c r="G234" s="139"/>
      <c r="H234" s="143"/>
      <c r="I234" s="141"/>
      <c r="J234" s="160"/>
      <c r="K234" s="139"/>
      <c r="L234" s="159"/>
      <c r="M234" s="158"/>
      <c r="N234" s="43">
        <v>52434.14</v>
      </c>
      <c r="O234" s="35" t="s">
        <v>1338</v>
      </c>
      <c r="P234" s="141"/>
      <c r="Q234" s="157"/>
    </row>
    <row r="235" spans="1:17" ht="141.75" x14ac:dyDescent="0.25">
      <c r="A235" s="7">
        <v>43</v>
      </c>
      <c r="B235" s="32" t="s">
        <v>43</v>
      </c>
      <c r="C235" s="32" t="s">
        <v>936</v>
      </c>
      <c r="D235" s="32" t="s">
        <v>937</v>
      </c>
      <c r="E235" s="7" t="s">
        <v>15</v>
      </c>
      <c r="F235" s="2" t="s">
        <v>15</v>
      </c>
      <c r="G235" s="2" t="s">
        <v>651</v>
      </c>
      <c r="H235" s="7" t="s">
        <v>15</v>
      </c>
      <c r="I235" s="1">
        <v>387284.7</v>
      </c>
      <c r="J235" s="6" t="s">
        <v>26</v>
      </c>
      <c r="K235" s="3" t="s">
        <v>838</v>
      </c>
      <c r="L235" s="21" t="s">
        <v>839</v>
      </c>
      <c r="M235" s="48" t="s">
        <v>1336</v>
      </c>
      <c r="N235" s="18"/>
      <c r="O235" s="1"/>
      <c r="P235" s="1">
        <f t="shared" si="2"/>
        <v>0</v>
      </c>
      <c r="Q235" s="18" t="s">
        <v>13</v>
      </c>
    </row>
    <row r="236" spans="1:17" ht="94.5" customHeight="1" x14ac:dyDescent="0.25">
      <c r="A236" s="143">
        <v>44</v>
      </c>
      <c r="B236" s="139" t="s">
        <v>0</v>
      </c>
      <c r="C236" s="139" t="s">
        <v>16</v>
      </c>
      <c r="D236" s="139" t="s">
        <v>12</v>
      </c>
      <c r="E236" s="139" t="s">
        <v>24</v>
      </c>
      <c r="F236" s="139">
        <v>1</v>
      </c>
      <c r="G236" s="139" t="s">
        <v>11</v>
      </c>
      <c r="H236" s="142" t="s">
        <v>15</v>
      </c>
      <c r="I236" s="141">
        <v>67830</v>
      </c>
      <c r="J236" s="141" t="s">
        <v>26</v>
      </c>
      <c r="K236" s="163" t="s">
        <v>128</v>
      </c>
      <c r="L236" s="145" t="s">
        <v>46</v>
      </c>
      <c r="M236" s="14" t="s">
        <v>151</v>
      </c>
      <c r="N236" s="13"/>
      <c r="O236" s="13"/>
      <c r="P236" s="142">
        <f>SUM(N237:N238)</f>
        <v>6260.71</v>
      </c>
      <c r="Q236" s="143" t="s">
        <v>13</v>
      </c>
    </row>
    <row r="237" spans="1:17" ht="63" customHeight="1" x14ac:dyDescent="0.25">
      <c r="A237" s="143"/>
      <c r="B237" s="139"/>
      <c r="C237" s="139"/>
      <c r="D237" s="139"/>
      <c r="E237" s="139"/>
      <c r="F237" s="139"/>
      <c r="G237" s="139"/>
      <c r="H237" s="142"/>
      <c r="I237" s="141"/>
      <c r="J237" s="141"/>
      <c r="K237" s="163"/>
      <c r="L237" s="145"/>
      <c r="M237" s="144" t="s">
        <v>339</v>
      </c>
      <c r="N237" s="13">
        <v>4000</v>
      </c>
      <c r="O237" s="1" t="s">
        <v>340</v>
      </c>
      <c r="P237" s="142"/>
      <c r="Q237" s="143"/>
    </row>
    <row r="238" spans="1:17" x14ac:dyDescent="0.25">
      <c r="A238" s="143"/>
      <c r="B238" s="139"/>
      <c r="C238" s="139"/>
      <c r="D238" s="139"/>
      <c r="E238" s="139"/>
      <c r="F238" s="139"/>
      <c r="G238" s="139"/>
      <c r="H238" s="142"/>
      <c r="I238" s="141"/>
      <c r="J238" s="141"/>
      <c r="K238" s="163"/>
      <c r="L238" s="145"/>
      <c r="M238" s="144"/>
      <c r="N238" s="13">
        <v>2260.71</v>
      </c>
      <c r="O238" s="1" t="s">
        <v>420</v>
      </c>
      <c r="P238" s="142"/>
      <c r="Q238" s="143"/>
    </row>
    <row r="239" spans="1:17" ht="78.75" x14ac:dyDescent="0.25">
      <c r="A239" s="143"/>
      <c r="B239" s="139"/>
      <c r="C239" s="139"/>
      <c r="D239" s="139"/>
      <c r="E239" s="139"/>
      <c r="F239" s="139"/>
      <c r="G239" s="139"/>
      <c r="H239" s="142"/>
      <c r="I239" s="141"/>
      <c r="J239" s="141"/>
      <c r="K239" s="163"/>
      <c r="L239" s="145"/>
      <c r="M239" s="49" t="s">
        <v>832</v>
      </c>
      <c r="N239" s="13"/>
      <c r="O239" s="1"/>
      <c r="P239" s="142"/>
      <c r="Q239" s="143"/>
    </row>
    <row r="240" spans="1:17" ht="173.25" x14ac:dyDescent="0.25">
      <c r="A240" s="143"/>
      <c r="B240" s="139"/>
      <c r="C240" s="139"/>
      <c r="D240" s="139"/>
      <c r="E240" s="139"/>
      <c r="F240" s="139"/>
      <c r="G240" s="139"/>
      <c r="H240" s="142"/>
      <c r="I240" s="141"/>
      <c r="J240" s="141"/>
      <c r="K240" s="163"/>
      <c r="L240" s="145"/>
      <c r="M240" s="49" t="s">
        <v>1270</v>
      </c>
      <c r="N240" s="13"/>
      <c r="O240" s="1"/>
      <c r="P240" s="142"/>
      <c r="Q240" s="143"/>
    </row>
    <row r="241" spans="1:17" ht="47.25" x14ac:dyDescent="0.25">
      <c r="A241" s="7">
        <v>45</v>
      </c>
      <c r="B241" s="32" t="s">
        <v>0</v>
      </c>
      <c r="C241" s="7" t="s">
        <v>944</v>
      </c>
      <c r="D241" s="2" t="s">
        <v>940</v>
      </c>
      <c r="E241" s="2" t="s">
        <v>24</v>
      </c>
      <c r="F241" s="2">
        <v>2</v>
      </c>
      <c r="G241" s="2" t="s">
        <v>939</v>
      </c>
      <c r="H241" s="7" t="s">
        <v>15</v>
      </c>
      <c r="I241" s="1">
        <v>27709</v>
      </c>
      <c r="J241" s="6" t="s">
        <v>26</v>
      </c>
      <c r="K241" s="7" t="s">
        <v>938</v>
      </c>
      <c r="L241" s="21" t="s">
        <v>237</v>
      </c>
      <c r="M241" s="19"/>
      <c r="N241" s="43">
        <v>27709</v>
      </c>
      <c r="O241" s="35" t="s">
        <v>1339</v>
      </c>
      <c r="P241" s="1">
        <f t="shared" si="2"/>
        <v>27709</v>
      </c>
      <c r="Q241" s="18" t="s">
        <v>14</v>
      </c>
    </row>
    <row r="242" spans="1:17" ht="47.25" x14ac:dyDescent="0.25">
      <c r="A242" s="7">
        <v>46</v>
      </c>
      <c r="B242" s="2" t="s">
        <v>0</v>
      </c>
      <c r="C242" s="7" t="s">
        <v>945</v>
      </c>
      <c r="D242" s="2" t="s">
        <v>943</v>
      </c>
      <c r="E242" s="2" t="s">
        <v>24</v>
      </c>
      <c r="F242" s="2">
        <v>1</v>
      </c>
      <c r="G242" s="2" t="s">
        <v>942</v>
      </c>
      <c r="H242" s="2" t="s">
        <v>15</v>
      </c>
      <c r="I242" s="1">
        <v>30250</v>
      </c>
      <c r="J242" s="6" t="s">
        <v>26</v>
      </c>
      <c r="K242" s="2" t="s">
        <v>941</v>
      </c>
      <c r="L242" s="21" t="s">
        <v>237</v>
      </c>
      <c r="M242" s="19"/>
      <c r="N242" s="18"/>
      <c r="O242" s="1"/>
      <c r="P242" s="1">
        <f t="shared" si="2"/>
        <v>0</v>
      </c>
      <c r="Q242" s="18" t="s">
        <v>13</v>
      </c>
    </row>
    <row r="243" spans="1:17" ht="78.75" x14ac:dyDescent="0.25">
      <c r="A243" s="38">
        <v>47</v>
      </c>
      <c r="B243" s="36" t="s">
        <v>0</v>
      </c>
      <c r="C243" s="38" t="s">
        <v>1343</v>
      </c>
      <c r="D243" s="36" t="s">
        <v>1341</v>
      </c>
      <c r="E243" s="36" t="s">
        <v>24</v>
      </c>
      <c r="F243" s="36">
        <v>1</v>
      </c>
      <c r="G243" s="36" t="s">
        <v>1340</v>
      </c>
      <c r="H243" s="38" t="s">
        <v>15</v>
      </c>
      <c r="I243" s="35">
        <v>304393.65000000002</v>
      </c>
      <c r="J243" s="40" t="s">
        <v>26</v>
      </c>
      <c r="K243" s="36" t="s">
        <v>1254</v>
      </c>
      <c r="L243" s="50" t="s">
        <v>1345</v>
      </c>
      <c r="M243" s="42"/>
      <c r="N243" s="43"/>
      <c r="O243" s="35"/>
      <c r="P243" s="35">
        <f t="shared" si="2"/>
        <v>0</v>
      </c>
      <c r="Q243" s="43" t="s">
        <v>13</v>
      </c>
    </row>
    <row r="244" spans="1:17" ht="47.25" x14ac:dyDescent="0.25">
      <c r="A244" s="38">
        <v>48</v>
      </c>
      <c r="B244" s="36" t="s">
        <v>0</v>
      </c>
      <c r="C244" s="38" t="s">
        <v>1344</v>
      </c>
      <c r="D244" s="36" t="s">
        <v>1342</v>
      </c>
      <c r="E244" s="36" t="s">
        <v>24</v>
      </c>
      <c r="F244" s="36">
        <v>1</v>
      </c>
      <c r="G244" s="36" t="s">
        <v>233</v>
      </c>
      <c r="H244" s="38" t="s">
        <v>15</v>
      </c>
      <c r="I244" s="35">
        <v>40910</v>
      </c>
      <c r="J244" s="40" t="s">
        <v>26</v>
      </c>
      <c r="K244" s="36" t="s">
        <v>1346</v>
      </c>
      <c r="L244" s="50" t="s">
        <v>1347</v>
      </c>
      <c r="M244" s="42"/>
      <c r="N244" s="43"/>
      <c r="O244" s="35"/>
      <c r="P244" s="35">
        <f t="shared" si="2"/>
        <v>0</v>
      </c>
      <c r="Q244" s="43" t="s">
        <v>13</v>
      </c>
    </row>
    <row r="245" spans="1:17" x14ac:dyDescent="0.25">
      <c r="A245" s="7"/>
      <c r="B245" s="2"/>
      <c r="C245" s="7"/>
      <c r="D245" s="2"/>
      <c r="E245" s="2"/>
      <c r="F245" s="2"/>
      <c r="G245" s="2"/>
      <c r="H245" s="2"/>
      <c r="I245" s="1"/>
      <c r="J245" s="6"/>
      <c r="K245" s="3"/>
      <c r="L245" s="21"/>
      <c r="M245" s="19"/>
      <c r="N245" s="18"/>
      <c r="O245" s="1"/>
      <c r="P245" s="1"/>
      <c r="Q245" s="18"/>
    </row>
    <row r="246" spans="1:17" x14ac:dyDescent="0.25">
      <c r="A246" s="166" t="s">
        <v>47</v>
      </c>
      <c r="B246" s="166"/>
      <c r="C246" s="166"/>
      <c r="D246" s="166"/>
      <c r="E246" s="166"/>
      <c r="F246" s="166"/>
      <c r="G246" s="166"/>
      <c r="H246" s="166"/>
      <c r="I246" s="166"/>
      <c r="J246" s="166"/>
      <c r="K246" s="166"/>
      <c r="L246" s="166"/>
      <c r="M246" s="166"/>
      <c r="N246" s="166"/>
      <c r="O246" s="166"/>
      <c r="P246" s="166"/>
      <c r="Q246" s="166"/>
    </row>
    <row r="247" spans="1:17" x14ac:dyDescent="0.25">
      <c r="A247" s="7"/>
      <c r="B247" s="2"/>
      <c r="C247" s="2"/>
      <c r="D247" s="2"/>
      <c r="E247" s="2"/>
      <c r="F247" s="2"/>
      <c r="G247" s="2"/>
      <c r="H247" s="13"/>
      <c r="I247" s="4"/>
      <c r="J247" s="1"/>
      <c r="K247" s="26"/>
      <c r="L247" s="26"/>
      <c r="M247" s="14"/>
      <c r="N247" s="13"/>
      <c r="O247" s="13"/>
      <c r="P247" s="13"/>
      <c r="Q247" s="7"/>
    </row>
    <row r="248" spans="1:17" ht="63" customHeight="1" x14ac:dyDescent="0.25">
      <c r="A248" s="137">
        <v>1</v>
      </c>
      <c r="B248" s="135" t="s">
        <v>0</v>
      </c>
      <c r="C248" s="135" t="s">
        <v>20</v>
      </c>
      <c r="D248" s="135" t="s">
        <v>266</v>
      </c>
      <c r="E248" s="135" t="s">
        <v>25</v>
      </c>
      <c r="F248" s="135">
        <v>1</v>
      </c>
      <c r="G248" s="135" t="s">
        <v>19</v>
      </c>
      <c r="H248" s="133" t="s">
        <v>50</v>
      </c>
      <c r="I248" s="146">
        <v>4071373</v>
      </c>
      <c r="J248" s="133" t="s">
        <v>26</v>
      </c>
      <c r="K248" s="171" t="s">
        <v>135</v>
      </c>
      <c r="L248" s="150" t="s">
        <v>136</v>
      </c>
      <c r="M248" s="2" t="s">
        <v>48</v>
      </c>
      <c r="N248" s="18">
        <v>68767.13</v>
      </c>
      <c r="O248" s="142" t="s">
        <v>67</v>
      </c>
      <c r="P248" s="146">
        <f>SUM(N248:N261)</f>
        <v>1952449.7200000002</v>
      </c>
      <c r="Q248" s="137" t="s">
        <v>13</v>
      </c>
    </row>
    <row r="249" spans="1:17" ht="63" x14ac:dyDescent="0.25">
      <c r="A249" s="140"/>
      <c r="B249" s="149"/>
      <c r="C249" s="149"/>
      <c r="D249" s="149"/>
      <c r="E249" s="149"/>
      <c r="F249" s="149"/>
      <c r="G249" s="149"/>
      <c r="H249" s="153"/>
      <c r="I249" s="147"/>
      <c r="J249" s="153"/>
      <c r="K249" s="172"/>
      <c r="L249" s="151"/>
      <c r="M249" s="2" t="s">
        <v>49</v>
      </c>
      <c r="N249" s="1">
        <v>55013.7</v>
      </c>
      <c r="O249" s="142"/>
      <c r="P249" s="147"/>
      <c r="Q249" s="140"/>
    </row>
    <row r="250" spans="1:17" ht="63" customHeight="1" x14ac:dyDescent="0.25">
      <c r="A250" s="140"/>
      <c r="B250" s="149"/>
      <c r="C250" s="149"/>
      <c r="D250" s="149"/>
      <c r="E250" s="149"/>
      <c r="F250" s="149"/>
      <c r="G250" s="149"/>
      <c r="H250" s="153"/>
      <c r="I250" s="147"/>
      <c r="J250" s="153"/>
      <c r="K250" s="172"/>
      <c r="L250" s="151"/>
      <c r="M250" s="2" t="s">
        <v>265</v>
      </c>
      <c r="N250" s="1">
        <v>194102.07</v>
      </c>
      <c r="O250" s="1" t="s">
        <v>344</v>
      </c>
      <c r="P250" s="147"/>
      <c r="Q250" s="140"/>
    </row>
    <row r="251" spans="1:17" x14ac:dyDescent="0.25">
      <c r="A251" s="140"/>
      <c r="B251" s="149"/>
      <c r="C251" s="149"/>
      <c r="D251" s="149"/>
      <c r="E251" s="149"/>
      <c r="F251" s="149"/>
      <c r="G251" s="149"/>
      <c r="H251" s="153"/>
      <c r="I251" s="147"/>
      <c r="J251" s="153"/>
      <c r="K251" s="172"/>
      <c r="L251" s="151"/>
      <c r="M251" s="139" t="s">
        <v>343</v>
      </c>
      <c r="N251" s="1">
        <v>13651.23</v>
      </c>
      <c r="O251" s="1" t="s">
        <v>522</v>
      </c>
      <c r="P251" s="147"/>
      <c r="Q251" s="140"/>
    </row>
    <row r="252" spans="1:17" x14ac:dyDescent="0.25">
      <c r="A252" s="140"/>
      <c r="B252" s="149"/>
      <c r="C252" s="149"/>
      <c r="D252" s="149"/>
      <c r="E252" s="149"/>
      <c r="F252" s="149"/>
      <c r="G252" s="149"/>
      <c r="H252" s="153"/>
      <c r="I252" s="147"/>
      <c r="J252" s="153"/>
      <c r="K252" s="172"/>
      <c r="L252" s="151"/>
      <c r="M252" s="139"/>
      <c r="N252" s="1">
        <v>91796.01</v>
      </c>
      <c r="O252" s="1" t="s">
        <v>345</v>
      </c>
      <c r="P252" s="147"/>
      <c r="Q252" s="140"/>
    </row>
    <row r="253" spans="1:17" ht="63" x14ac:dyDescent="0.25">
      <c r="A253" s="140"/>
      <c r="B253" s="149"/>
      <c r="C253" s="149"/>
      <c r="D253" s="149"/>
      <c r="E253" s="149"/>
      <c r="F253" s="149"/>
      <c r="G253" s="149"/>
      <c r="H253" s="153"/>
      <c r="I253" s="147"/>
      <c r="J253" s="153"/>
      <c r="K253" s="172"/>
      <c r="L253" s="151"/>
      <c r="M253" s="2" t="s">
        <v>346</v>
      </c>
      <c r="N253" s="13">
        <v>7305.41</v>
      </c>
      <c r="O253" s="13" t="s">
        <v>663</v>
      </c>
      <c r="P253" s="147"/>
      <c r="Q253" s="140"/>
    </row>
    <row r="254" spans="1:17" ht="78.75" customHeight="1" x14ac:dyDescent="0.25">
      <c r="A254" s="140"/>
      <c r="B254" s="149"/>
      <c r="C254" s="149"/>
      <c r="D254" s="149"/>
      <c r="E254" s="149"/>
      <c r="F254" s="149"/>
      <c r="G254" s="149"/>
      <c r="H254" s="153"/>
      <c r="I254" s="147"/>
      <c r="J254" s="153"/>
      <c r="K254" s="172"/>
      <c r="L254" s="151"/>
      <c r="M254" s="135" t="s">
        <v>417</v>
      </c>
      <c r="N254" s="13">
        <v>167627.32999999999</v>
      </c>
      <c r="O254" s="13" t="s">
        <v>664</v>
      </c>
      <c r="P254" s="147"/>
      <c r="Q254" s="140"/>
    </row>
    <row r="255" spans="1:17" x14ac:dyDescent="0.25">
      <c r="A255" s="140"/>
      <c r="B255" s="149"/>
      <c r="C255" s="149"/>
      <c r="D255" s="149"/>
      <c r="E255" s="149"/>
      <c r="F255" s="149"/>
      <c r="G255" s="149"/>
      <c r="H255" s="153"/>
      <c r="I255" s="147"/>
      <c r="J255" s="153"/>
      <c r="K255" s="172"/>
      <c r="L255" s="151"/>
      <c r="M255" s="136"/>
      <c r="N255" s="13">
        <v>323330.03000000003</v>
      </c>
      <c r="O255" s="13" t="s">
        <v>665</v>
      </c>
      <c r="P255" s="147"/>
      <c r="Q255" s="140"/>
    </row>
    <row r="256" spans="1:17" x14ac:dyDescent="0.25">
      <c r="A256" s="140"/>
      <c r="B256" s="149"/>
      <c r="C256" s="149"/>
      <c r="D256" s="149"/>
      <c r="E256" s="149"/>
      <c r="F256" s="149"/>
      <c r="G256" s="149"/>
      <c r="H256" s="153"/>
      <c r="I256" s="147"/>
      <c r="J256" s="153"/>
      <c r="K256" s="172"/>
      <c r="L256" s="151"/>
      <c r="M256" s="135" t="s">
        <v>662</v>
      </c>
      <c r="N256" s="13">
        <v>207371.68</v>
      </c>
      <c r="O256" s="13" t="s">
        <v>666</v>
      </c>
      <c r="P256" s="147"/>
      <c r="Q256" s="140"/>
    </row>
    <row r="257" spans="1:18" x14ac:dyDescent="0.25">
      <c r="A257" s="140"/>
      <c r="B257" s="149"/>
      <c r="C257" s="149"/>
      <c r="D257" s="149"/>
      <c r="E257" s="149"/>
      <c r="F257" s="149"/>
      <c r="G257" s="149"/>
      <c r="H257" s="153"/>
      <c r="I257" s="147"/>
      <c r="J257" s="153"/>
      <c r="K257" s="172"/>
      <c r="L257" s="151"/>
      <c r="M257" s="149"/>
      <c r="N257" s="13">
        <v>315000</v>
      </c>
      <c r="O257" s="32" t="s">
        <v>947</v>
      </c>
      <c r="P257" s="147"/>
      <c r="Q257" s="140"/>
      <c r="R257" s="132"/>
    </row>
    <row r="258" spans="1:18" x14ac:dyDescent="0.25">
      <c r="A258" s="140"/>
      <c r="B258" s="149"/>
      <c r="C258" s="149"/>
      <c r="D258" s="149"/>
      <c r="E258" s="149"/>
      <c r="F258" s="149"/>
      <c r="G258" s="149"/>
      <c r="H258" s="153"/>
      <c r="I258" s="147"/>
      <c r="J258" s="153"/>
      <c r="K258" s="172"/>
      <c r="L258" s="151"/>
      <c r="M258" s="149"/>
      <c r="N258" s="13">
        <v>93955.87</v>
      </c>
      <c r="O258" s="32" t="s">
        <v>948</v>
      </c>
      <c r="P258" s="147"/>
      <c r="Q258" s="140"/>
      <c r="R258" s="132"/>
    </row>
    <row r="259" spans="1:18" x14ac:dyDescent="0.25">
      <c r="A259" s="140"/>
      <c r="B259" s="149"/>
      <c r="C259" s="149"/>
      <c r="D259" s="149"/>
      <c r="E259" s="149"/>
      <c r="F259" s="149"/>
      <c r="G259" s="149"/>
      <c r="H259" s="153"/>
      <c r="I259" s="147"/>
      <c r="J259" s="153"/>
      <c r="K259" s="172"/>
      <c r="L259" s="151"/>
      <c r="M259" s="136"/>
      <c r="N259" s="38">
        <v>97912.36</v>
      </c>
      <c r="O259" s="38" t="s">
        <v>1349</v>
      </c>
      <c r="P259" s="147"/>
      <c r="Q259" s="140"/>
    </row>
    <row r="260" spans="1:18" ht="94.5" x14ac:dyDescent="0.25">
      <c r="A260" s="140"/>
      <c r="B260" s="149"/>
      <c r="C260" s="149"/>
      <c r="D260" s="149"/>
      <c r="E260" s="149"/>
      <c r="F260" s="149"/>
      <c r="G260" s="149"/>
      <c r="H260" s="153"/>
      <c r="I260" s="147"/>
      <c r="J260" s="153"/>
      <c r="K260" s="172"/>
      <c r="L260" s="151"/>
      <c r="M260" s="2" t="s">
        <v>946</v>
      </c>
      <c r="N260" s="39">
        <v>316616.90000000002</v>
      </c>
      <c r="O260" s="39" t="s">
        <v>1349</v>
      </c>
      <c r="P260" s="147"/>
      <c r="Q260" s="140"/>
    </row>
    <row r="261" spans="1:18" ht="110.25" x14ac:dyDescent="0.25">
      <c r="A261" s="138"/>
      <c r="B261" s="136"/>
      <c r="C261" s="136"/>
      <c r="D261" s="136"/>
      <c r="E261" s="136"/>
      <c r="F261" s="136"/>
      <c r="G261" s="136"/>
      <c r="H261" s="134"/>
      <c r="I261" s="148"/>
      <c r="J261" s="134"/>
      <c r="K261" s="173"/>
      <c r="L261" s="152"/>
      <c r="M261" s="36" t="s">
        <v>1348</v>
      </c>
      <c r="N261" s="13"/>
      <c r="O261" s="13"/>
      <c r="P261" s="148"/>
      <c r="Q261" s="138"/>
    </row>
    <row r="262" spans="1:18" ht="31.5" customHeight="1" x14ac:dyDescent="0.25">
      <c r="A262" s="137">
        <v>2</v>
      </c>
      <c r="B262" s="135" t="s">
        <v>0</v>
      </c>
      <c r="C262" s="135" t="s">
        <v>21</v>
      </c>
      <c r="D262" s="135" t="s">
        <v>413</v>
      </c>
      <c r="E262" s="135" t="s">
        <v>45</v>
      </c>
      <c r="F262" s="135">
        <v>1</v>
      </c>
      <c r="G262" s="135" t="s">
        <v>18</v>
      </c>
      <c r="H262" s="146" t="s">
        <v>15</v>
      </c>
      <c r="I262" s="146">
        <v>8192364.5999999996</v>
      </c>
      <c r="J262" s="133" t="s">
        <v>26</v>
      </c>
      <c r="K262" s="171" t="s">
        <v>51</v>
      </c>
      <c r="L262" s="150" t="s">
        <v>137</v>
      </c>
      <c r="M262" s="144" t="s">
        <v>102</v>
      </c>
      <c r="N262" s="13">
        <v>321526.73</v>
      </c>
      <c r="O262" s="1" t="s">
        <v>103</v>
      </c>
      <c r="P262" s="146">
        <f>SUM(N262:N286)</f>
        <v>4066147.1999999997</v>
      </c>
      <c r="Q262" s="137" t="s">
        <v>13</v>
      </c>
    </row>
    <row r="263" spans="1:18" x14ac:dyDescent="0.25">
      <c r="A263" s="140"/>
      <c r="B263" s="149"/>
      <c r="C263" s="149"/>
      <c r="D263" s="149"/>
      <c r="E263" s="149"/>
      <c r="F263" s="149"/>
      <c r="G263" s="149"/>
      <c r="H263" s="147"/>
      <c r="I263" s="147"/>
      <c r="J263" s="153"/>
      <c r="K263" s="172"/>
      <c r="L263" s="151"/>
      <c r="M263" s="144"/>
      <c r="N263" s="13">
        <v>8244.27</v>
      </c>
      <c r="O263" s="13" t="s">
        <v>104</v>
      </c>
      <c r="P263" s="147"/>
      <c r="Q263" s="140"/>
    </row>
    <row r="264" spans="1:18" x14ac:dyDescent="0.25">
      <c r="A264" s="140"/>
      <c r="B264" s="149"/>
      <c r="C264" s="149"/>
      <c r="D264" s="149"/>
      <c r="E264" s="149"/>
      <c r="F264" s="149"/>
      <c r="G264" s="149"/>
      <c r="H264" s="147"/>
      <c r="I264" s="147"/>
      <c r="J264" s="153"/>
      <c r="K264" s="172"/>
      <c r="L264" s="151"/>
      <c r="M264" s="144"/>
      <c r="N264" s="13">
        <v>168088.95999999999</v>
      </c>
      <c r="O264" s="13" t="s">
        <v>144</v>
      </c>
      <c r="P264" s="147"/>
      <c r="Q264" s="140"/>
    </row>
    <row r="265" spans="1:18" ht="15.75" customHeight="1" x14ac:dyDescent="0.25">
      <c r="A265" s="140"/>
      <c r="B265" s="149"/>
      <c r="C265" s="149"/>
      <c r="D265" s="149"/>
      <c r="E265" s="149"/>
      <c r="F265" s="149"/>
      <c r="G265" s="149"/>
      <c r="H265" s="147"/>
      <c r="I265" s="147"/>
      <c r="J265" s="153"/>
      <c r="K265" s="172"/>
      <c r="L265" s="151"/>
      <c r="M265" s="144" t="s">
        <v>171</v>
      </c>
      <c r="N265" s="13">
        <v>4309.97</v>
      </c>
      <c r="O265" s="13" t="s">
        <v>145</v>
      </c>
      <c r="P265" s="147"/>
      <c r="Q265" s="140"/>
    </row>
    <row r="266" spans="1:18" x14ac:dyDescent="0.25">
      <c r="A266" s="140"/>
      <c r="B266" s="149"/>
      <c r="C266" s="149"/>
      <c r="D266" s="149"/>
      <c r="E266" s="149"/>
      <c r="F266" s="149"/>
      <c r="G266" s="149"/>
      <c r="H266" s="147"/>
      <c r="I266" s="147"/>
      <c r="J266" s="153"/>
      <c r="K266" s="172"/>
      <c r="L266" s="151"/>
      <c r="M266" s="144"/>
      <c r="N266" s="13">
        <v>548613.26</v>
      </c>
      <c r="O266" s="13" t="s">
        <v>146</v>
      </c>
      <c r="P266" s="147"/>
      <c r="Q266" s="140"/>
    </row>
    <row r="267" spans="1:18" ht="33.75" customHeight="1" x14ac:dyDescent="0.25">
      <c r="A267" s="140"/>
      <c r="B267" s="149"/>
      <c r="C267" s="149"/>
      <c r="D267" s="149"/>
      <c r="E267" s="149"/>
      <c r="F267" s="149"/>
      <c r="G267" s="149"/>
      <c r="H267" s="147"/>
      <c r="I267" s="147"/>
      <c r="J267" s="153"/>
      <c r="K267" s="172"/>
      <c r="L267" s="151"/>
      <c r="M267" s="144"/>
      <c r="N267" s="13">
        <v>14067</v>
      </c>
      <c r="O267" s="13" t="s">
        <v>147</v>
      </c>
      <c r="P267" s="147"/>
      <c r="Q267" s="140"/>
    </row>
    <row r="268" spans="1:18" ht="33.75" customHeight="1" x14ac:dyDescent="0.25">
      <c r="A268" s="140"/>
      <c r="B268" s="149"/>
      <c r="C268" s="149"/>
      <c r="D268" s="149"/>
      <c r="E268" s="149"/>
      <c r="F268" s="149"/>
      <c r="G268" s="149"/>
      <c r="H268" s="147"/>
      <c r="I268" s="147"/>
      <c r="J268" s="153"/>
      <c r="K268" s="172"/>
      <c r="L268" s="151"/>
      <c r="M268" s="144"/>
      <c r="N268" s="13">
        <v>33555.17</v>
      </c>
      <c r="O268" s="1" t="s">
        <v>389</v>
      </c>
      <c r="P268" s="147"/>
      <c r="Q268" s="140"/>
    </row>
    <row r="269" spans="1:18" ht="33.75" customHeight="1" x14ac:dyDescent="0.25">
      <c r="A269" s="140"/>
      <c r="B269" s="149"/>
      <c r="C269" s="149"/>
      <c r="D269" s="149"/>
      <c r="E269" s="149"/>
      <c r="F269" s="149"/>
      <c r="G269" s="149"/>
      <c r="H269" s="147"/>
      <c r="I269" s="147"/>
      <c r="J269" s="153"/>
      <c r="K269" s="172"/>
      <c r="L269" s="151"/>
      <c r="M269" s="144"/>
      <c r="N269" s="13">
        <v>274012.15000000002</v>
      </c>
      <c r="O269" s="13" t="s">
        <v>369</v>
      </c>
      <c r="P269" s="147"/>
      <c r="Q269" s="140"/>
    </row>
    <row r="270" spans="1:18" ht="33.75" customHeight="1" x14ac:dyDescent="0.25">
      <c r="A270" s="140"/>
      <c r="B270" s="149"/>
      <c r="C270" s="149"/>
      <c r="D270" s="149"/>
      <c r="E270" s="149"/>
      <c r="F270" s="149"/>
      <c r="G270" s="149"/>
      <c r="H270" s="147"/>
      <c r="I270" s="147"/>
      <c r="J270" s="153"/>
      <c r="K270" s="172"/>
      <c r="L270" s="151"/>
      <c r="M270" s="144"/>
      <c r="N270" s="1">
        <v>7886.36</v>
      </c>
      <c r="O270" s="1" t="s">
        <v>370</v>
      </c>
      <c r="P270" s="147"/>
      <c r="Q270" s="140"/>
    </row>
    <row r="271" spans="1:18" ht="63" customHeight="1" x14ac:dyDescent="0.25">
      <c r="A271" s="140"/>
      <c r="B271" s="149"/>
      <c r="C271" s="149"/>
      <c r="D271" s="149"/>
      <c r="E271" s="149"/>
      <c r="F271" s="149"/>
      <c r="G271" s="149"/>
      <c r="H271" s="147"/>
      <c r="I271" s="147"/>
      <c r="J271" s="153"/>
      <c r="K271" s="172"/>
      <c r="L271" s="151"/>
      <c r="M271" s="144" t="s">
        <v>243</v>
      </c>
      <c r="N271" s="13">
        <v>333221.48</v>
      </c>
      <c r="O271" s="13" t="s">
        <v>242</v>
      </c>
      <c r="P271" s="147"/>
      <c r="Q271" s="140"/>
    </row>
    <row r="272" spans="1:18" x14ac:dyDescent="0.25">
      <c r="A272" s="140"/>
      <c r="B272" s="149"/>
      <c r="C272" s="149"/>
      <c r="D272" s="149"/>
      <c r="E272" s="149"/>
      <c r="F272" s="149"/>
      <c r="G272" s="149"/>
      <c r="H272" s="147"/>
      <c r="I272" s="147"/>
      <c r="J272" s="153"/>
      <c r="K272" s="172"/>
      <c r="L272" s="151"/>
      <c r="M272" s="144"/>
      <c r="N272" s="13">
        <v>7150.67</v>
      </c>
      <c r="O272" s="13" t="s">
        <v>301</v>
      </c>
      <c r="P272" s="147"/>
      <c r="Q272" s="140"/>
    </row>
    <row r="273" spans="1:18" ht="197.25" customHeight="1" x14ac:dyDescent="0.25">
      <c r="A273" s="140"/>
      <c r="B273" s="149"/>
      <c r="C273" s="149"/>
      <c r="D273" s="149"/>
      <c r="E273" s="149"/>
      <c r="F273" s="149"/>
      <c r="G273" s="149"/>
      <c r="H273" s="147"/>
      <c r="I273" s="147"/>
      <c r="J273" s="153"/>
      <c r="K273" s="172"/>
      <c r="L273" s="151"/>
      <c r="M273" s="2" t="s">
        <v>347</v>
      </c>
      <c r="N273" s="13">
        <v>208936.58</v>
      </c>
      <c r="O273" s="13" t="s">
        <v>495</v>
      </c>
      <c r="P273" s="147"/>
      <c r="Q273" s="140"/>
    </row>
    <row r="274" spans="1:18" ht="197.25" customHeight="1" x14ac:dyDescent="0.25">
      <c r="A274" s="140"/>
      <c r="B274" s="149"/>
      <c r="C274" s="149"/>
      <c r="D274" s="149"/>
      <c r="E274" s="149"/>
      <c r="F274" s="149"/>
      <c r="G274" s="149"/>
      <c r="H274" s="147"/>
      <c r="I274" s="147"/>
      <c r="J274" s="153"/>
      <c r="K274" s="172"/>
      <c r="L274" s="151"/>
      <c r="M274" s="2" t="s">
        <v>494</v>
      </c>
      <c r="N274" s="13">
        <v>4483.62</v>
      </c>
      <c r="O274" s="13" t="s">
        <v>496</v>
      </c>
      <c r="P274" s="147"/>
      <c r="Q274" s="140"/>
    </row>
    <row r="275" spans="1:18" ht="197.25" customHeight="1" x14ac:dyDescent="0.25">
      <c r="A275" s="140"/>
      <c r="B275" s="149"/>
      <c r="C275" s="149"/>
      <c r="D275" s="149"/>
      <c r="E275" s="149"/>
      <c r="F275" s="149"/>
      <c r="G275" s="149"/>
      <c r="H275" s="147"/>
      <c r="I275" s="147"/>
      <c r="J275" s="153"/>
      <c r="K275" s="172"/>
      <c r="L275" s="151"/>
      <c r="M275" s="139" t="s">
        <v>533</v>
      </c>
      <c r="N275" s="13">
        <v>401758.09</v>
      </c>
      <c r="O275" s="13" t="s">
        <v>667</v>
      </c>
      <c r="P275" s="147"/>
      <c r="Q275" s="140"/>
    </row>
    <row r="276" spans="1:18" ht="197.25" customHeight="1" x14ac:dyDescent="0.25">
      <c r="A276" s="140"/>
      <c r="B276" s="149"/>
      <c r="C276" s="149"/>
      <c r="D276" s="149"/>
      <c r="E276" s="149"/>
      <c r="F276" s="149"/>
      <c r="G276" s="149"/>
      <c r="H276" s="147"/>
      <c r="I276" s="147"/>
      <c r="J276" s="153"/>
      <c r="K276" s="172"/>
      <c r="L276" s="151"/>
      <c r="M276" s="139"/>
      <c r="N276" s="13">
        <v>8621.42</v>
      </c>
      <c r="O276" s="13" t="s">
        <v>668</v>
      </c>
      <c r="P276" s="147"/>
      <c r="Q276" s="140"/>
    </row>
    <row r="277" spans="1:18" ht="197.25" customHeight="1" x14ac:dyDescent="0.25">
      <c r="A277" s="140"/>
      <c r="B277" s="149"/>
      <c r="C277" s="149"/>
      <c r="D277" s="149"/>
      <c r="E277" s="149"/>
      <c r="F277" s="149"/>
      <c r="G277" s="149"/>
      <c r="H277" s="147"/>
      <c r="I277" s="147"/>
      <c r="J277" s="153"/>
      <c r="K277" s="172"/>
      <c r="L277" s="151"/>
      <c r="M277" s="139"/>
      <c r="N277" s="13">
        <v>288093.92</v>
      </c>
      <c r="O277" s="13" t="s">
        <v>669</v>
      </c>
      <c r="P277" s="147"/>
      <c r="Q277" s="140"/>
      <c r="R277" s="132"/>
    </row>
    <row r="278" spans="1:18" ht="197.25" customHeight="1" x14ac:dyDescent="0.25">
      <c r="A278" s="140"/>
      <c r="B278" s="149"/>
      <c r="C278" s="149"/>
      <c r="D278" s="149"/>
      <c r="E278" s="149"/>
      <c r="F278" s="149"/>
      <c r="G278" s="149"/>
      <c r="H278" s="147"/>
      <c r="I278" s="147"/>
      <c r="J278" s="153"/>
      <c r="K278" s="172"/>
      <c r="L278" s="151"/>
      <c r="M278" s="139"/>
      <c r="N278" s="13">
        <v>103600.78</v>
      </c>
      <c r="O278" s="13" t="s">
        <v>670</v>
      </c>
      <c r="P278" s="147"/>
      <c r="Q278" s="140"/>
      <c r="R278" s="132"/>
    </row>
    <row r="279" spans="1:18" ht="197.25" customHeight="1" x14ac:dyDescent="0.25">
      <c r="A279" s="140"/>
      <c r="B279" s="149"/>
      <c r="C279" s="149"/>
      <c r="D279" s="149"/>
      <c r="E279" s="149"/>
      <c r="F279" s="149"/>
      <c r="G279" s="149"/>
      <c r="H279" s="147"/>
      <c r="I279" s="147"/>
      <c r="J279" s="153"/>
      <c r="K279" s="172"/>
      <c r="L279" s="151"/>
      <c r="M279" s="139"/>
      <c r="N279" s="13">
        <v>8405.4699999999993</v>
      </c>
      <c r="O279" s="13" t="s">
        <v>671</v>
      </c>
      <c r="P279" s="147"/>
      <c r="Q279" s="140"/>
    </row>
    <row r="280" spans="1:18" x14ac:dyDescent="0.25">
      <c r="A280" s="140"/>
      <c r="B280" s="149"/>
      <c r="C280" s="149"/>
      <c r="D280" s="149"/>
      <c r="E280" s="149"/>
      <c r="F280" s="149"/>
      <c r="G280" s="149"/>
      <c r="H280" s="147"/>
      <c r="I280" s="147"/>
      <c r="J280" s="153"/>
      <c r="K280" s="172"/>
      <c r="L280" s="151"/>
      <c r="M280" s="139" t="s">
        <v>949</v>
      </c>
      <c r="N280" s="34">
        <v>250000</v>
      </c>
      <c r="O280" s="13" t="s">
        <v>952</v>
      </c>
      <c r="P280" s="147"/>
      <c r="Q280" s="140"/>
      <c r="R280" s="132"/>
    </row>
    <row r="281" spans="1:18" x14ac:dyDescent="0.25">
      <c r="A281" s="140"/>
      <c r="B281" s="149"/>
      <c r="C281" s="149"/>
      <c r="D281" s="149"/>
      <c r="E281" s="149"/>
      <c r="F281" s="149"/>
      <c r="G281" s="149"/>
      <c r="H281" s="147"/>
      <c r="I281" s="147"/>
      <c r="J281" s="153"/>
      <c r="K281" s="172"/>
      <c r="L281" s="151"/>
      <c r="M281" s="139"/>
      <c r="N281" s="13">
        <v>345886.54</v>
      </c>
      <c r="O281" s="7" t="s">
        <v>953</v>
      </c>
      <c r="P281" s="147"/>
      <c r="Q281" s="140"/>
      <c r="R281" s="132"/>
    </row>
    <row r="282" spans="1:18" x14ac:dyDescent="0.25">
      <c r="A282" s="140"/>
      <c r="B282" s="149"/>
      <c r="C282" s="149"/>
      <c r="D282" s="149"/>
      <c r="E282" s="149"/>
      <c r="F282" s="149"/>
      <c r="G282" s="149"/>
      <c r="H282" s="147"/>
      <c r="I282" s="147"/>
      <c r="J282" s="153"/>
      <c r="K282" s="172"/>
      <c r="L282" s="151"/>
      <c r="M282" s="139"/>
      <c r="N282" s="39">
        <v>12842.38</v>
      </c>
      <c r="O282" s="38" t="s">
        <v>1350</v>
      </c>
      <c r="P282" s="147"/>
      <c r="Q282" s="140"/>
    </row>
    <row r="283" spans="1:18" x14ac:dyDescent="0.25">
      <c r="A283" s="140"/>
      <c r="B283" s="149"/>
      <c r="C283" s="149"/>
      <c r="D283" s="149"/>
      <c r="E283" s="149"/>
      <c r="F283" s="149"/>
      <c r="G283" s="149"/>
      <c r="H283" s="147"/>
      <c r="I283" s="147"/>
      <c r="J283" s="153"/>
      <c r="K283" s="172"/>
      <c r="L283" s="151"/>
      <c r="M283" s="139"/>
      <c r="N283" s="34">
        <v>12842.38</v>
      </c>
      <c r="O283" s="13" t="s">
        <v>954</v>
      </c>
      <c r="P283" s="147"/>
      <c r="Q283" s="140"/>
    </row>
    <row r="284" spans="1:18" ht="63" x14ac:dyDescent="0.25">
      <c r="A284" s="140"/>
      <c r="B284" s="149"/>
      <c r="C284" s="149"/>
      <c r="D284" s="149"/>
      <c r="E284" s="149"/>
      <c r="F284" s="149"/>
      <c r="G284" s="149"/>
      <c r="H284" s="147"/>
      <c r="I284" s="147"/>
      <c r="J284" s="153"/>
      <c r="K284" s="172"/>
      <c r="L284" s="151"/>
      <c r="M284" s="2" t="s">
        <v>950</v>
      </c>
      <c r="N284" s="13"/>
      <c r="O284" s="13"/>
      <c r="P284" s="147"/>
      <c r="Q284" s="140"/>
    </row>
    <row r="285" spans="1:18" ht="110.25" customHeight="1" x14ac:dyDescent="0.25">
      <c r="A285" s="140"/>
      <c r="B285" s="149"/>
      <c r="C285" s="149"/>
      <c r="D285" s="149"/>
      <c r="E285" s="149"/>
      <c r="F285" s="149"/>
      <c r="G285" s="149"/>
      <c r="H285" s="147"/>
      <c r="I285" s="147"/>
      <c r="J285" s="153"/>
      <c r="K285" s="172"/>
      <c r="L285" s="151"/>
      <c r="M285" s="179" t="s">
        <v>951</v>
      </c>
      <c r="N285" s="39">
        <f>500000</f>
        <v>500000</v>
      </c>
      <c r="O285" s="39" t="s">
        <v>1351</v>
      </c>
      <c r="P285" s="147"/>
      <c r="Q285" s="140"/>
      <c r="R285" s="132"/>
    </row>
    <row r="286" spans="1:18" x14ac:dyDescent="0.25">
      <c r="A286" s="138"/>
      <c r="B286" s="136"/>
      <c r="C286" s="136"/>
      <c r="D286" s="136"/>
      <c r="E286" s="136"/>
      <c r="F286" s="136"/>
      <c r="G286" s="136"/>
      <c r="H286" s="148"/>
      <c r="I286" s="148"/>
      <c r="J286" s="134"/>
      <c r="K286" s="173"/>
      <c r="L286" s="152"/>
      <c r="M286" s="181"/>
      <c r="N286" s="39">
        <v>200000</v>
      </c>
      <c r="O286" s="39" t="s">
        <v>1352</v>
      </c>
      <c r="P286" s="148"/>
      <c r="Q286" s="138"/>
      <c r="R286" s="132"/>
    </row>
    <row r="287" spans="1:18" ht="267.75" customHeight="1" x14ac:dyDescent="0.25">
      <c r="A287" s="137">
        <v>3</v>
      </c>
      <c r="B287" s="135" t="s">
        <v>0</v>
      </c>
      <c r="C287" s="135" t="s">
        <v>23</v>
      </c>
      <c r="D287" s="135" t="s">
        <v>63</v>
      </c>
      <c r="E287" s="135" t="s">
        <v>25</v>
      </c>
      <c r="F287" s="135">
        <v>1</v>
      </c>
      <c r="G287" s="135" t="s">
        <v>22</v>
      </c>
      <c r="H287" s="135" t="s">
        <v>42</v>
      </c>
      <c r="I287" s="146">
        <v>24953380.129999999</v>
      </c>
      <c r="J287" s="135" t="s">
        <v>26</v>
      </c>
      <c r="K287" s="171" t="s">
        <v>131</v>
      </c>
      <c r="L287" s="171" t="s">
        <v>132</v>
      </c>
      <c r="M287" s="2" t="s">
        <v>348</v>
      </c>
      <c r="N287" s="13">
        <v>188160</v>
      </c>
      <c r="O287" s="13" t="s">
        <v>133</v>
      </c>
      <c r="P287" s="146">
        <f>SUM(N287:N309)</f>
        <v>25127935.350000005</v>
      </c>
      <c r="Q287" s="137" t="s">
        <v>13</v>
      </c>
    </row>
    <row r="288" spans="1:18" ht="126" customHeight="1" x14ac:dyDescent="0.25">
      <c r="A288" s="140"/>
      <c r="B288" s="149"/>
      <c r="C288" s="149"/>
      <c r="D288" s="149"/>
      <c r="E288" s="149"/>
      <c r="F288" s="149"/>
      <c r="G288" s="149"/>
      <c r="H288" s="149"/>
      <c r="I288" s="147"/>
      <c r="J288" s="149"/>
      <c r="K288" s="172"/>
      <c r="L288" s="172"/>
      <c r="M288" s="139" t="s">
        <v>349</v>
      </c>
      <c r="N288" s="13">
        <v>3253417.17</v>
      </c>
      <c r="O288" s="1" t="s">
        <v>337</v>
      </c>
      <c r="P288" s="147"/>
      <c r="Q288" s="140"/>
    </row>
    <row r="289" spans="1:17" x14ac:dyDescent="0.25">
      <c r="A289" s="140"/>
      <c r="B289" s="149"/>
      <c r="C289" s="149"/>
      <c r="D289" s="149"/>
      <c r="E289" s="149"/>
      <c r="F289" s="149"/>
      <c r="G289" s="149"/>
      <c r="H289" s="149"/>
      <c r="I289" s="147"/>
      <c r="J289" s="149"/>
      <c r="K289" s="172"/>
      <c r="L289" s="172"/>
      <c r="M289" s="139"/>
      <c r="N289" s="13">
        <v>1310525.83</v>
      </c>
      <c r="O289" s="13" t="s">
        <v>334</v>
      </c>
      <c r="P289" s="147"/>
      <c r="Q289" s="140"/>
    </row>
    <row r="290" spans="1:17" x14ac:dyDescent="0.25">
      <c r="A290" s="140"/>
      <c r="B290" s="149"/>
      <c r="C290" s="149"/>
      <c r="D290" s="149"/>
      <c r="E290" s="149"/>
      <c r="F290" s="149"/>
      <c r="G290" s="149"/>
      <c r="H290" s="149"/>
      <c r="I290" s="147"/>
      <c r="J290" s="149"/>
      <c r="K290" s="172"/>
      <c r="L290" s="172"/>
      <c r="M290" s="139"/>
      <c r="N290" s="13">
        <v>346599.84</v>
      </c>
      <c r="O290" s="13" t="s">
        <v>335</v>
      </c>
      <c r="P290" s="147"/>
      <c r="Q290" s="140"/>
    </row>
    <row r="291" spans="1:17" ht="16.5" customHeight="1" x14ac:dyDescent="0.25">
      <c r="A291" s="140"/>
      <c r="B291" s="149"/>
      <c r="C291" s="149"/>
      <c r="D291" s="149"/>
      <c r="E291" s="149"/>
      <c r="F291" s="149"/>
      <c r="G291" s="149"/>
      <c r="H291" s="149"/>
      <c r="I291" s="147"/>
      <c r="J291" s="149"/>
      <c r="K291" s="172"/>
      <c r="L291" s="172"/>
      <c r="M291" s="139"/>
      <c r="N291" s="13">
        <v>244780.61</v>
      </c>
      <c r="O291" s="13" t="s">
        <v>364</v>
      </c>
      <c r="P291" s="147"/>
      <c r="Q291" s="140"/>
    </row>
    <row r="292" spans="1:17" ht="16.5" customHeight="1" x14ac:dyDescent="0.25">
      <c r="A292" s="140"/>
      <c r="B292" s="149"/>
      <c r="C292" s="149"/>
      <c r="D292" s="149"/>
      <c r="E292" s="149"/>
      <c r="F292" s="149"/>
      <c r="G292" s="149"/>
      <c r="H292" s="149"/>
      <c r="I292" s="147"/>
      <c r="J292" s="149"/>
      <c r="K292" s="172"/>
      <c r="L292" s="172"/>
      <c r="M292" s="139"/>
      <c r="N292" s="1">
        <v>747586.83</v>
      </c>
      <c r="O292" s="1" t="s">
        <v>365</v>
      </c>
      <c r="P292" s="147"/>
      <c r="Q292" s="140"/>
    </row>
    <row r="293" spans="1:17" ht="16.5" customHeight="1" x14ac:dyDescent="0.25">
      <c r="A293" s="140"/>
      <c r="B293" s="149"/>
      <c r="C293" s="149"/>
      <c r="D293" s="149"/>
      <c r="E293" s="149"/>
      <c r="F293" s="149"/>
      <c r="G293" s="149"/>
      <c r="H293" s="149"/>
      <c r="I293" s="147"/>
      <c r="J293" s="149"/>
      <c r="K293" s="172"/>
      <c r="L293" s="172"/>
      <c r="M293" s="139"/>
      <c r="N293" s="13">
        <v>1240695.45</v>
      </c>
      <c r="O293" s="1" t="s">
        <v>366</v>
      </c>
      <c r="P293" s="147"/>
      <c r="Q293" s="140"/>
    </row>
    <row r="294" spans="1:17" ht="16.5" customHeight="1" x14ac:dyDescent="0.25">
      <c r="A294" s="140"/>
      <c r="B294" s="149"/>
      <c r="C294" s="149"/>
      <c r="D294" s="149"/>
      <c r="E294" s="149"/>
      <c r="F294" s="149"/>
      <c r="G294" s="149"/>
      <c r="H294" s="149"/>
      <c r="I294" s="147"/>
      <c r="J294" s="149"/>
      <c r="K294" s="172"/>
      <c r="L294" s="172"/>
      <c r="M294" s="139"/>
      <c r="N294" s="13">
        <v>477462.95</v>
      </c>
      <c r="O294" s="13" t="s">
        <v>367</v>
      </c>
      <c r="P294" s="147"/>
      <c r="Q294" s="140"/>
    </row>
    <row r="295" spans="1:17" ht="16.5" customHeight="1" x14ac:dyDescent="0.25">
      <c r="A295" s="140"/>
      <c r="B295" s="149"/>
      <c r="C295" s="149"/>
      <c r="D295" s="149"/>
      <c r="E295" s="149"/>
      <c r="F295" s="149"/>
      <c r="G295" s="149"/>
      <c r="H295" s="149"/>
      <c r="I295" s="147"/>
      <c r="J295" s="149"/>
      <c r="K295" s="172"/>
      <c r="L295" s="172"/>
      <c r="M295" s="139"/>
      <c r="N295" s="1">
        <v>1177626.04</v>
      </c>
      <c r="O295" s="1" t="s">
        <v>368</v>
      </c>
      <c r="P295" s="147"/>
      <c r="Q295" s="140"/>
    </row>
    <row r="296" spans="1:17" ht="16.5" customHeight="1" x14ac:dyDescent="0.25">
      <c r="A296" s="140"/>
      <c r="B296" s="149"/>
      <c r="C296" s="149"/>
      <c r="D296" s="149"/>
      <c r="E296" s="149"/>
      <c r="F296" s="149"/>
      <c r="G296" s="149"/>
      <c r="H296" s="149"/>
      <c r="I296" s="147"/>
      <c r="J296" s="149"/>
      <c r="K296" s="172"/>
      <c r="L296" s="172"/>
      <c r="M296" s="139" t="s">
        <v>494</v>
      </c>
      <c r="N296" s="1">
        <v>1525313.58</v>
      </c>
      <c r="O296" s="1" t="s">
        <v>523</v>
      </c>
      <c r="P296" s="147"/>
      <c r="Q296" s="140"/>
    </row>
    <row r="297" spans="1:17" ht="188.25" customHeight="1" x14ac:dyDescent="0.25">
      <c r="A297" s="140"/>
      <c r="B297" s="149"/>
      <c r="C297" s="149"/>
      <c r="D297" s="149"/>
      <c r="E297" s="149"/>
      <c r="F297" s="149"/>
      <c r="G297" s="149"/>
      <c r="H297" s="149"/>
      <c r="I297" s="147"/>
      <c r="J297" s="149"/>
      <c r="K297" s="172"/>
      <c r="L297" s="172"/>
      <c r="M297" s="139"/>
      <c r="N297" s="1">
        <v>2980401.05</v>
      </c>
      <c r="O297" s="1" t="s">
        <v>497</v>
      </c>
      <c r="P297" s="147"/>
      <c r="Q297" s="140"/>
    </row>
    <row r="298" spans="1:17" ht="188.25" customHeight="1" x14ac:dyDescent="0.25">
      <c r="A298" s="140"/>
      <c r="B298" s="149"/>
      <c r="C298" s="149"/>
      <c r="D298" s="149"/>
      <c r="E298" s="149"/>
      <c r="F298" s="149"/>
      <c r="G298" s="149"/>
      <c r="H298" s="149"/>
      <c r="I298" s="147"/>
      <c r="J298" s="149"/>
      <c r="K298" s="172"/>
      <c r="L298" s="172"/>
      <c r="M298" s="139"/>
      <c r="N298" s="1">
        <v>425000</v>
      </c>
      <c r="O298" s="1" t="s">
        <v>498</v>
      </c>
      <c r="P298" s="147"/>
      <c r="Q298" s="140"/>
    </row>
    <row r="299" spans="1:17" x14ac:dyDescent="0.25">
      <c r="A299" s="140"/>
      <c r="B299" s="149"/>
      <c r="C299" s="149"/>
      <c r="D299" s="149"/>
      <c r="E299" s="149"/>
      <c r="F299" s="149"/>
      <c r="G299" s="149"/>
      <c r="H299" s="149"/>
      <c r="I299" s="147"/>
      <c r="J299" s="149"/>
      <c r="K299" s="172"/>
      <c r="L299" s="172"/>
      <c r="M299" s="139"/>
      <c r="N299" s="1">
        <v>2316499.56</v>
      </c>
      <c r="O299" s="7" t="s">
        <v>499</v>
      </c>
      <c r="P299" s="147"/>
      <c r="Q299" s="140"/>
    </row>
    <row r="300" spans="1:17" x14ac:dyDescent="0.25">
      <c r="A300" s="140"/>
      <c r="B300" s="149"/>
      <c r="C300" s="149"/>
      <c r="D300" s="149"/>
      <c r="E300" s="149"/>
      <c r="F300" s="149"/>
      <c r="G300" s="149"/>
      <c r="H300" s="149"/>
      <c r="I300" s="147"/>
      <c r="J300" s="149"/>
      <c r="K300" s="172"/>
      <c r="L300" s="172"/>
      <c r="M300" s="139"/>
      <c r="N300" s="1">
        <v>1000000</v>
      </c>
      <c r="O300" s="7" t="s">
        <v>500</v>
      </c>
      <c r="P300" s="147"/>
      <c r="Q300" s="140"/>
    </row>
    <row r="301" spans="1:17" x14ac:dyDescent="0.25">
      <c r="A301" s="140"/>
      <c r="B301" s="149"/>
      <c r="C301" s="149"/>
      <c r="D301" s="149"/>
      <c r="E301" s="149"/>
      <c r="F301" s="149"/>
      <c r="G301" s="149"/>
      <c r="H301" s="149"/>
      <c r="I301" s="147"/>
      <c r="J301" s="149"/>
      <c r="K301" s="172"/>
      <c r="L301" s="172"/>
      <c r="M301" s="139"/>
      <c r="N301" s="1">
        <v>2438088.14</v>
      </c>
      <c r="O301" s="1" t="s">
        <v>501</v>
      </c>
      <c r="P301" s="147"/>
      <c r="Q301" s="140"/>
    </row>
    <row r="302" spans="1:17" x14ac:dyDescent="0.25">
      <c r="A302" s="140"/>
      <c r="B302" s="149"/>
      <c r="C302" s="149"/>
      <c r="D302" s="149"/>
      <c r="E302" s="149"/>
      <c r="F302" s="149"/>
      <c r="G302" s="149"/>
      <c r="H302" s="149"/>
      <c r="I302" s="147"/>
      <c r="J302" s="149"/>
      <c r="K302" s="172"/>
      <c r="L302" s="172"/>
      <c r="M302" s="139"/>
      <c r="N302" s="1">
        <v>511778.3</v>
      </c>
      <c r="O302" s="1" t="s">
        <v>502</v>
      </c>
      <c r="P302" s="147"/>
      <c r="Q302" s="140"/>
    </row>
    <row r="303" spans="1:17" ht="63" x14ac:dyDescent="0.25">
      <c r="A303" s="140"/>
      <c r="B303" s="149"/>
      <c r="C303" s="149"/>
      <c r="D303" s="149"/>
      <c r="E303" s="149"/>
      <c r="F303" s="149"/>
      <c r="G303" s="149"/>
      <c r="H303" s="149"/>
      <c r="I303" s="147"/>
      <c r="J303" s="149"/>
      <c r="K303" s="172"/>
      <c r="L303" s="172"/>
      <c r="M303" s="2" t="s">
        <v>672</v>
      </c>
      <c r="N303" s="1">
        <v>2513451.36</v>
      </c>
      <c r="O303" s="1" t="s">
        <v>957</v>
      </c>
      <c r="P303" s="147"/>
      <c r="Q303" s="140"/>
    </row>
    <row r="304" spans="1:17" ht="78.75" customHeight="1" x14ac:dyDescent="0.25">
      <c r="A304" s="140"/>
      <c r="B304" s="149"/>
      <c r="C304" s="149"/>
      <c r="D304" s="149"/>
      <c r="E304" s="149"/>
      <c r="F304" s="149"/>
      <c r="G304" s="149"/>
      <c r="H304" s="149"/>
      <c r="I304" s="147"/>
      <c r="J304" s="149"/>
      <c r="K304" s="172"/>
      <c r="L304" s="172"/>
      <c r="M304" s="139" t="s">
        <v>673</v>
      </c>
      <c r="N304" s="1">
        <v>1279284.18</v>
      </c>
      <c r="O304" s="1" t="s">
        <v>958</v>
      </c>
      <c r="P304" s="147"/>
      <c r="Q304" s="140"/>
    </row>
    <row r="305" spans="1:18" x14ac:dyDescent="0.25">
      <c r="A305" s="140"/>
      <c r="B305" s="149"/>
      <c r="C305" s="149"/>
      <c r="D305" s="149"/>
      <c r="E305" s="149"/>
      <c r="F305" s="149"/>
      <c r="G305" s="149"/>
      <c r="H305" s="149"/>
      <c r="I305" s="147"/>
      <c r="J305" s="149"/>
      <c r="K305" s="172"/>
      <c r="L305" s="172"/>
      <c r="M305" s="139"/>
      <c r="N305" s="1">
        <v>751264.46</v>
      </c>
      <c r="O305" s="1" t="s">
        <v>959</v>
      </c>
      <c r="P305" s="147"/>
      <c r="Q305" s="140"/>
    </row>
    <row r="306" spans="1:18" ht="78.75" customHeight="1" x14ac:dyDescent="0.25">
      <c r="A306" s="140"/>
      <c r="B306" s="149"/>
      <c r="C306" s="149"/>
      <c r="D306" s="149"/>
      <c r="E306" s="149"/>
      <c r="F306" s="149"/>
      <c r="G306" s="149"/>
      <c r="H306" s="149"/>
      <c r="I306" s="147"/>
      <c r="J306" s="149"/>
      <c r="K306" s="172"/>
      <c r="L306" s="172"/>
      <c r="M306" s="135" t="s">
        <v>955</v>
      </c>
      <c r="N306" s="47">
        <f>200000</f>
        <v>200000</v>
      </c>
      <c r="O306" s="35" t="s">
        <v>1354</v>
      </c>
      <c r="P306" s="147"/>
      <c r="Q306" s="140"/>
      <c r="R306" s="132"/>
    </row>
    <row r="307" spans="1:18" x14ac:dyDescent="0.25">
      <c r="A307" s="140"/>
      <c r="B307" s="149"/>
      <c r="C307" s="149"/>
      <c r="D307" s="149"/>
      <c r="E307" s="149"/>
      <c r="F307" s="149"/>
      <c r="G307" s="149"/>
      <c r="H307" s="149"/>
      <c r="I307" s="147"/>
      <c r="J307" s="149"/>
      <c r="K307" s="172"/>
      <c r="L307" s="172"/>
      <c r="M307" s="136"/>
      <c r="N307" s="47">
        <v>200000</v>
      </c>
      <c r="O307" s="35" t="s">
        <v>1355</v>
      </c>
      <c r="P307" s="147"/>
      <c r="Q307" s="140"/>
      <c r="R307" s="132"/>
    </row>
    <row r="308" spans="1:18" ht="204.75" x14ac:dyDescent="0.25">
      <c r="A308" s="140"/>
      <c r="B308" s="149"/>
      <c r="C308" s="149"/>
      <c r="D308" s="149"/>
      <c r="E308" s="149"/>
      <c r="F308" s="149"/>
      <c r="G308" s="149"/>
      <c r="H308" s="149"/>
      <c r="I308" s="147"/>
      <c r="J308" s="149"/>
      <c r="K308" s="172"/>
      <c r="L308" s="172"/>
      <c r="M308" s="2" t="s">
        <v>956</v>
      </c>
      <c r="N308" s="1"/>
      <c r="O308" s="1"/>
      <c r="P308" s="147"/>
      <c r="Q308" s="140"/>
    </row>
    <row r="309" spans="1:18" ht="94.5" x14ac:dyDescent="0.25">
      <c r="A309" s="138"/>
      <c r="B309" s="136"/>
      <c r="C309" s="136"/>
      <c r="D309" s="136"/>
      <c r="E309" s="136"/>
      <c r="F309" s="136"/>
      <c r="G309" s="136"/>
      <c r="H309" s="136"/>
      <c r="I309" s="148"/>
      <c r="J309" s="136"/>
      <c r="K309" s="173"/>
      <c r="L309" s="173"/>
      <c r="M309" s="45" t="s">
        <v>1353</v>
      </c>
      <c r="N309" s="1"/>
      <c r="O309" s="1"/>
      <c r="P309" s="148"/>
      <c r="Q309" s="138"/>
    </row>
    <row r="310" spans="1:18" ht="157.5" x14ac:dyDescent="0.25">
      <c r="A310" s="143">
        <v>4</v>
      </c>
      <c r="B310" s="139" t="s">
        <v>0</v>
      </c>
      <c r="C310" s="139" t="s">
        <v>52</v>
      </c>
      <c r="D310" s="139" t="s">
        <v>54</v>
      </c>
      <c r="E310" s="139" t="s">
        <v>44</v>
      </c>
      <c r="F310" s="139">
        <v>1</v>
      </c>
      <c r="G310" s="139" t="s">
        <v>55</v>
      </c>
      <c r="H310" s="139" t="s">
        <v>53</v>
      </c>
      <c r="I310" s="142">
        <v>33717481.420000002</v>
      </c>
      <c r="J310" s="141" t="s">
        <v>26</v>
      </c>
      <c r="K310" s="163" t="s">
        <v>134</v>
      </c>
      <c r="L310" s="145"/>
      <c r="M310" s="2" t="s">
        <v>350</v>
      </c>
      <c r="N310" s="18">
        <v>549883.32999999996</v>
      </c>
      <c r="O310" s="13" t="s">
        <v>503</v>
      </c>
      <c r="P310" s="142">
        <f>SUM(N310:N311)</f>
        <v>549883.32999999996</v>
      </c>
      <c r="Q310" s="143" t="s">
        <v>13</v>
      </c>
    </row>
    <row r="311" spans="1:18" ht="63" x14ac:dyDescent="0.25">
      <c r="A311" s="143"/>
      <c r="B311" s="139"/>
      <c r="C311" s="139"/>
      <c r="D311" s="139"/>
      <c r="E311" s="139"/>
      <c r="F311" s="139"/>
      <c r="G311" s="139"/>
      <c r="H311" s="139"/>
      <c r="I311" s="142"/>
      <c r="J311" s="141"/>
      <c r="K311" s="163"/>
      <c r="L311" s="145"/>
      <c r="M311" s="2" t="s">
        <v>960</v>
      </c>
      <c r="N311" s="18"/>
      <c r="O311" s="13"/>
      <c r="P311" s="142"/>
      <c r="Q311" s="143"/>
    </row>
    <row r="312" spans="1:18" ht="173.25" customHeight="1" x14ac:dyDescent="0.25">
      <c r="A312" s="137">
        <v>5</v>
      </c>
      <c r="B312" s="135" t="s">
        <v>2</v>
      </c>
      <c r="C312" s="137" t="s">
        <v>73</v>
      </c>
      <c r="D312" s="135" t="s">
        <v>68</v>
      </c>
      <c r="E312" s="135" t="s">
        <v>44</v>
      </c>
      <c r="F312" s="137">
        <v>1</v>
      </c>
      <c r="G312" s="135" t="s">
        <v>106</v>
      </c>
      <c r="H312" s="135" t="s">
        <v>101</v>
      </c>
      <c r="I312" s="133">
        <v>136904345.38999999</v>
      </c>
      <c r="J312" s="161" t="s">
        <v>26</v>
      </c>
      <c r="K312" s="154" t="s">
        <v>138</v>
      </c>
      <c r="L312" s="154" t="s">
        <v>139</v>
      </c>
      <c r="M312" s="14" t="s">
        <v>74</v>
      </c>
      <c r="N312" s="13"/>
      <c r="O312" s="13"/>
      <c r="P312" s="146">
        <f>N312</f>
        <v>0</v>
      </c>
      <c r="Q312" s="137" t="s">
        <v>13</v>
      </c>
    </row>
    <row r="313" spans="1:18" ht="78.75" x14ac:dyDescent="0.25">
      <c r="A313" s="138"/>
      <c r="B313" s="136"/>
      <c r="C313" s="138"/>
      <c r="D313" s="136"/>
      <c r="E313" s="136"/>
      <c r="F313" s="138"/>
      <c r="G313" s="136"/>
      <c r="H313" s="136"/>
      <c r="I313" s="134"/>
      <c r="J313" s="162"/>
      <c r="K313" s="155"/>
      <c r="L313" s="155"/>
      <c r="M313" s="46" t="s">
        <v>1356</v>
      </c>
      <c r="N313" s="13"/>
      <c r="O313" s="13"/>
      <c r="P313" s="148"/>
      <c r="Q313" s="138"/>
    </row>
    <row r="314" spans="1:18" x14ac:dyDescent="0.25">
      <c r="A314" s="143">
        <v>6</v>
      </c>
      <c r="B314" s="139" t="s">
        <v>43</v>
      </c>
      <c r="C314" s="139" t="s">
        <v>69</v>
      </c>
      <c r="D314" s="139" t="s">
        <v>191</v>
      </c>
      <c r="E314" s="139" t="s">
        <v>15</v>
      </c>
      <c r="F314" s="143" t="s">
        <v>15</v>
      </c>
      <c r="G314" s="139" t="s">
        <v>105</v>
      </c>
      <c r="H314" s="139" t="s">
        <v>101</v>
      </c>
      <c r="I314" s="141">
        <v>16240764.75</v>
      </c>
      <c r="J314" s="160" t="s">
        <v>26</v>
      </c>
      <c r="K314" s="176" t="s">
        <v>140</v>
      </c>
      <c r="L314" s="176" t="s">
        <v>117</v>
      </c>
      <c r="M314" s="144" t="s">
        <v>172</v>
      </c>
      <c r="N314" s="13">
        <v>3016371.94</v>
      </c>
      <c r="O314" s="13" t="s">
        <v>173</v>
      </c>
      <c r="P314" s="142">
        <f>SUM(N314:N321)</f>
        <v>14383151.32</v>
      </c>
      <c r="Q314" s="143" t="s">
        <v>14</v>
      </c>
    </row>
    <row r="315" spans="1:18" x14ac:dyDescent="0.25">
      <c r="A315" s="143"/>
      <c r="B315" s="139"/>
      <c r="C315" s="139"/>
      <c r="D315" s="139"/>
      <c r="E315" s="139"/>
      <c r="F315" s="143"/>
      <c r="G315" s="139"/>
      <c r="H315" s="139"/>
      <c r="I315" s="141"/>
      <c r="J315" s="160"/>
      <c r="K315" s="176"/>
      <c r="L315" s="176"/>
      <c r="M315" s="144"/>
      <c r="N315" s="13">
        <v>261694.37</v>
      </c>
      <c r="O315" s="13" t="s">
        <v>174</v>
      </c>
      <c r="P315" s="142"/>
      <c r="Q315" s="143"/>
    </row>
    <row r="316" spans="1:18" x14ac:dyDescent="0.25">
      <c r="A316" s="143"/>
      <c r="B316" s="139"/>
      <c r="C316" s="139"/>
      <c r="D316" s="139"/>
      <c r="E316" s="139"/>
      <c r="F316" s="143"/>
      <c r="G316" s="139"/>
      <c r="H316" s="139"/>
      <c r="I316" s="141"/>
      <c r="J316" s="160"/>
      <c r="K316" s="176"/>
      <c r="L316" s="176"/>
      <c r="M316" s="144"/>
      <c r="N316" s="13">
        <v>3097209.81</v>
      </c>
      <c r="O316" s="13" t="s">
        <v>175</v>
      </c>
      <c r="P316" s="142"/>
      <c r="Q316" s="143"/>
    </row>
    <row r="317" spans="1:18" x14ac:dyDescent="0.25">
      <c r="A317" s="143"/>
      <c r="B317" s="139"/>
      <c r="C317" s="139"/>
      <c r="D317" s="139"/>
      <c r="E317" s="139"/>
      <c r="F317" s="143"/>
      <c r="G317" s="139"/>
      <c r="H317" s="139"/>
      <c r="I317" s="141"/>
      <c r="J317" s="160"/>
      <c r="K317" s="176"/>
      <c r="L317" s="176"/>
      <c r="M317" s="144"/>
      <c r="N317" s="13">
        <v>268707.7</v>
      </c>
      <c r="O317" s="13" t="s">
        <v>176</v>
      </c>
      <c r="P317" s="142"/>
      <c r="Q317" s="143"/>
    </row>
    <row r="318" spans="1:18" ht="31.5" x14ac:dyDescent="0.25">
      <c r="A318" s="143"/>
      <c r="B318" s="139"/>
      <c r="C318" s="139"/>
      <c r="D318" s="139"/>
      <c r="E318" s="139"/>
      <c r="F318" s="143"/>
      <c r="G318" s="139"/>
      <c r="H318" s="139"/>
      <c r="I318" s="141"/>
      <c r="J318" s="160"/>
      <c r="K318" s="176"/>
      <c r="L318" s="176"/>
      <c r="M318" s="144"/>
      <c r="N318" s="13">
        <v>2485731.11</v>
      </c>
      <c r="O318" s="1" t="s">
        <v>177</v>
      </c>
      <c r="P318" s="142"/>
      <c r="Q318" s="143"/>
    </row>
    <row r="319" spans="1:18" x14ac:dyDescent="0.25">
      <c r="A319" s="143"/>
      <c r="B319" s="139"/>
      <c r="C319" s="139"/>
      <c r="D319" s="139"/>
      <c r="E319" s="139"/>
      <c r="F319" s="143"/>
      <c r="G319" s="139"/>
      <c r="H319" s="139"/>
      <c r="I319" s="141"/>
      <c r="J319" s="160"/>
      <c r="K319" s="176"/>
      <c r="L319" s="176"/>
      <c r="M319" s="144"/>
      <c r="N319" s="13">
        <v>215657.04</v>
      </c>
      <c r="O319" s="13" t="s">
        <v>118</v>
      </c>
      <c r="P319" s="142"/>
      <c r="Q319" s="143"/>
    </row>
    <row r="320" spans="1:18" x14ac:dyDescent="0.25">
      <c r="A320" s="143"/>
      <c r="B320" s="139"/>
      <c r="C320" s="139"/>
      <c r="D320" s="139"/>
      <c r="E320" s="139"/>
      <c r="F320" s="143"/>
      <c r="G320" s="139"/>
      <c r="H320" s="139"/>
      <c r="I320" s="141"/>
      <c r="J320" s="160"/>
      <c r="K320" s="176"/>
      <c r="L320" s="176"/>
      <c r="M320" s="144"/>
      <c r="N320" s="13">
        <v>4635603.6900000004</v>
      </c>
      <c r="O320" s="13" t="s">
        <v>178</v>
      </c>
      <c r="P320" s="142"/>
      <c r="Q320" s="143"/>
    </row>
    <row r="321" spans="1:17" x14ac:dyDescent="0.25">
      <c r="A321" s="143"/>
      <c r="B321" s="139"/>
      <c r="C321" s="139"/>
      <c r="D321" s="139"/>
      <c r="E321" s="139"/>
      <c r="F321" s="143"/>
      <c r="G321" s="139"/>
      <c r="H321" s="139"/>
      <c r="I321" s="141"/>
      <c r="J321" s="160"/>
      <c r="K321" s="176"/>
      <c r="L321" s="176"/>
      <c r="M321" s="144"/>
      <c r="N321" s="13">
        <v>402175.66</v>
      </c>
      <c r="O321" s="13" t="s">
        <v>179</v>
      </c>
      <c r="P321" s="142"/>
      <c r="Q321" s="143"/>
    </row>
    <row r="322" spans="1:17" x14ac:dyDescent="0.25">
      <c r="A322" s="143"/>
      <c r="B322" s="139"/>
      <c r="C322" s="139"/>
      <c r="D322" s="139" t="s">
        <v>192</v>
      </c>
      <c r="E322" s="139"/>
      <c r="F322" s="143"/>
      <c r="G322" s="139"/>
      <c r="H322" s="139"/>
      <c r="I322" s="141">
        <v>3675182.95</v>
      </c>
      <c r="J322" s="160"/>
      <c r="K322" s="176"/>
      <c r="L322" s="176"/>
      <c r="M322" s="144"/>
      <c r="N322" s="13">
        <v>1450519.22</v>
      </c>
      <c r="O322" s="13" t="s">
        <v>180</v>
      </c>
      <c r="P322" s="142">
        <f>SUM(N322:N328)</f>
        <v>3350453.6100000003</v>
      </c>
      <c r="Q322" s="143" t="s">
        <v>14</v>
      </c>
    </row>
    <row r="323" spans="1:17" x14ac:dyDescent="0.25">
      <c r="A323" s="143"/>
      <c r="B323" s="139"/>
      <c r="C323" s="139"/>
      <c r="D323" s="139"/>
      <c r="E323" s="139"/>
      <c r="F323" s="143"/>
      <c r="G323" s="139"/>
      <c r="H323" s="139"/>
      <c r="I323" s="141"/>
      <c r="J323" s="160"/>
      <c r="K323" s="176"/>
      <c r="L323" s="176"/>
      <c r="M323" s="144"/>
      <c r="N323" s="13">
        <v>125844.13</v>
      </c>
      <c r="O323" s="13" t="s">
        <v>181</v>
      </c>
      <c r="P323" s="142"/>
      <c r="Q323" s="143"/>
    </row>
    <row r="324" spans="1:17" x14ac:dyDescent="0.25">
      <c r="A324" s="143"/>
      <c r="B324" s="139"/>
      <c r="C324" s="139"/>
      <c r="D324" s="139"/>
      <c r="E324" s="139"/>
      <c r="F324" s="143"/>
      <c r="G324" s="139"/>
      <c r="H324" s="139"/>
      <c r="I324" s="141"/>
      <c r="J324" s="160"/>
      <c r="K324" s="176"/>
      <c r="L324" s="176"/>
      <c r="M324" s="144"/>
      <c r="N324" s="13">
        <v>1070005.23</v>
      </c>
      <c r="O324" s="13" t="s">
        <v>182</v>
      </c>
      <c r="P324" s="142"/>
      <c r="Q324" s="143"/>
    </row>
    <row r="325" spans="1:17" x14ac:dyDescent="0.25">
      <c r="A325" s="143"/>
      <c r="B325" s="139"/>
      <c r="C325" s="139"/>
      <c r="D325" s="139"/>
      <c r="E325" s="139"/>
      <c r="F325" s="143"/>
      <c r="G325" s="139"/>
      <c r="H325" s="139"/>
      <c r="I325" s="141"/>
      <c r="J325" s="160"/>
      <c r="K325" s="176"/>
      <c r="L325" s="176"/>
      <c r="M325" s="144"/>
      <c r="N325" s="13">
        <v>92831.5</v>
      </c>
      <c r="O325" s="13" t="s">
        <v>183</v>
      </c>
      <c r="P325" s="142"/>
      <c r="Q325" s="143"/>
    </row>
    <row r="326" spans="1:17" x14ac:dyDescent="0.25">
      <c r="A326" s="143"/>
      <c r="B326" s="139"/>
      <c r="C326" s="139"/>
      <c r="D326" s="139"/>
      <c r="E326" s="139"/>
      <c r="F326" s="143"/>
      <c r="G326" s="139"/>
      <c r="H326" s="139"/>
      <c r="I326" s="141"/>
      <c r="J326" s="160"/>
      <c r="K326" s="176"/>
      <c r="L326" s="176"/>
      <c r="M326" s="144"/>
      <c r="N326" s="13">
        <v>294855.74</v>
      </c>
      <c r="O326" s="13" t="s">
        <v>121</v>
      </c>
      <c r="P326" s="142"/>
      <c r="Q326" s="143"/>
    </row>
    <row r="327" spans="1:17" x14ac:dyDescent="0.25">
      <c r="A327" s="143"/>
      <c r="B327" s="139"/>
      <c r="C327" s="139"/>
      <c r="D327" s="139"/>
      <c r="E327" s="139"/>
      <c r="F327" s="143"/>
      <c r="G327" s="139"/>
      <c r="H327" s="139"/>
      <c r="I327" s="141"/>
      <c r="J327" s="160"/>
      <c r="K327" s="176"/>
      <c r="L327" s="176"/>
      <c r="M327" s="144"/>
      <c r="N327" s="13">
        <v>25581.09</v>
      </c>
      <c r="O327" s="13" t="s">
        <v>184</v>
      </c>
      <c r="P327" s="142"/>
      <c r="Q327" s="143"/>
    </row>
    <row r="328" spans="1:17" x14ac:dyDescent="0.25">
      <c r="A328" s="143"/>
      <c r="B328" s="139"/>
      <c r="C328" s="139"/>
      <c r="D328" s="139"/>
      <c r="E328" s="139"/>
      <c r="F328" s="143"/>
      <c r="G328" s="139"/>
      <c r="H328" s="139"/>
      <c r="I328" s="141"/>
      <c r="J328" s="160"/>
      <c r="K328" s="176"/>
      <c r="L328" s="176"/>
      <c r="M328" s="144"/>
      <c r="N328" s="13">
        <v>290816.7</v>
      </c>
      <c r="O328" s="13" t="s">
        <v>244</v>
      </c>
      <c r="P328" s="142"/>
      <c r="Q328" s="143"/>
    </row>
    <row r="329" spans="1:17" x14ac:dyDescent="0.25">
      <c r="A329" s="143"/>
      <c r="B329" s="139"/>
      <c r="C329" s="139"/>
      <c r="D329" s="139" t="s">
        <v>193</v>
      </c>
      <c r="E329" s="139"/>
      <c r="F329" s="143"/>
      <c r="G329" s="139"/>
      <c r="H329" s="139"/>
      <c r="I329" s="141">
        <v>3769692.71</v>
      </c>
      <c r="J329" s="160"/>
      <c r="K329" s="176"/>
      <c r="L329" s="176"/>
      <c r="M329" s="144"/>
      <c r="N329" s="13">
        <v>850228.98</v>
      </c>
      <c r="O329" s="13" t="s">
        <v>185</v>
      </c>
      <c r="P329" s="142">
        <f>SUM(N329:N337)</f>
        <v>2966056.61</v>
      </c>
      <c r="Q329" s="143" t="s">
        <v>14</v>
      </c>
    </row>
    <row r="330" spans="1:17" x14ac:dyDescent="0.25">
      <c r="A330" s="143"/>
      <c r="B330" s="139"/>
      <c r="C330" s="139"/>
      <c r="D330" s="139"/>
      <c r="E330" s="139"/>
      <c r="F330" s="143"/>
      <c r="G330" s="139"/>
      <c r="H330" s="139"/>
      <c r="I330" s="141"/>
      <c r="J330" s="160"/>
      <c r="K330" s="176"/>
      <c r="L330" s="176"/>
      <c r="M330" s="144"/>
      <c r="N330" s="13">
        <v>73764.160000000003</v>
      </c>
      <c r="O330" s="13" t="s">
        <v>186</v>
      </c>
      <c r="P330" s="142"/>
      <c r="Q330" s="143"/>
    </row>
    <row r="331" spans="1:17" x14ac:dyDescent="0.25">
      <c r="A331" s="143"/>
      <c r="B331" s="139"/>
      <c r="C331" s="139"/>
      <c r="D331" s="139"/>
      <c r="E331" s="139"/>
      <c r="F331" s="143"/>
      <c r="G331" s="139"/>
      <c r="H331" s="139"/>
      <c r="I331" s="141"/>
      <c r="J331" s="160"/>
      <c r="K331" s="176"/>
      <c r="L331" s="176"/>
      <c r="M331" s="144"/>
      <c r="N331" s="13">
        <v>947391.58</v>
      </c>
      <c r="O331" s="13" t="s">
        <v>187</v>
      </c>
      <c r="P331" s="142"/>
      <c r="Q331" s="143"/>
    </row>
    <row r="332" spans="1:17" x14ac:dyDescent="0.25">
      <c r="A332" s="143"/>
      <c r="B332" s="139"/>
      <c r="C332" s="139"/>
      <c r="D332" s="139"/>
      <c r="E332" s="139"/>
      <c r="F332" s="143"/>
      <c r="G332" s="139"/>
      <c r="H332" s="139"/>
      <c r="I332" s="141"/>
      <c r="J332" s="160"/>
      <c r="K332" s="176"/>
      <c r="L332" s="176"/>
      <c r="M332" s="144"/>
      <c r="N332" s="13">
        <v>82193.789999999994</v>
      </c>
      <c r="O332" s="13" t="s">
        <v>188</v>
      </c>
      <c r="P332" s="142"/>
      <c r="Q332" s="143"/>
    </row>
    <row r="333" spans="1:17" x14ac:dyDescent="0.25">
      <c r="A333" s="143"/>
      <c r="B333" s="139"/>
      <c r="C333" s="139"/>
      <c r="D333" s="139"/>
      <c r="E333" s="139"/>
      <c r="F333" s="143"/>
      <c r="G333" s="139"/>
      <c r="H333" s="139"/>
      <c r="I333" s="141"/>
      <c r="J333" s="160"/>
      <c r="K333" s="176"/>
      <c r="L333" s="176"/>
      <c r="M333" s="144"/>
      <c r="N333" s="13">
        <v>125054.6</v>
      </c>
      <c r="O333" s="13" t="s">
        <v>189</v>
      </c>
      <c r="P333" s="142"/>
      <c r="Q333" s="143"/>
    </row>
    <row r="334" spans="1:17" x14ac:dyDescent="0.25">
      <c r="A334" s="143"/>
      <c r="B334" s="139"/>
      <c r="C334" s="139"/>
      <c r="D334" s="139"/>
      <c r="E334" s="139"/>
      <c r="F334" s="143"/>
      <c r="G334" s="139"/>
      <c r="H334" s="139"/>
      <c r="I334" s="141"/>
      <c r="J334" s="160"/>
      <c r="K334" s="176"/>
      <c r="L334" s="176"/>
      <c r="M334" s="144"/>
      <c r="N334" s="13">
        <v>10849.49</v>
      </c>
      <c r="O334" s="13" t="s">
        <v>190</v>
      </c>
      <c r="P334" s="142"/>
      <c r="Q334" s="143"/>
    </row>
    <row r="335" spans="1:17" x14ac:dyDescent="0.25">
      <c r="A335" s="143"/>
      <c r="B335" s="139"/>
      <c r="C335" s="139"/>
      <c r="D335" s="139"/>
      <c r="E335" s="139"/>
      <c r="F335" s="143"/>
      <c r="G335" s="139"/>
      <c r="H335" s="139"/>
      <c r="I335" s="141"/>
      <c r="J335" s="160"/>
      <c r="K335" s="176"/>
      <c r="L335" s="176"/>
      <c r="M335" s="144"/>
      <c r="N335" s="13">
        <v>706011.67</v>
      </c>
      <c r="O335" s="13" t="s">
        <v>245</v>
      </c>
      <c r="P335" s="142"/>
      <c r="Q335" s="143"/>
    </row>
    <row r="336" spans="1:17" x14ac:dyDescent="0.25">
      <c r="A336" s="143"/>
      <c r="B336" s="139"/>
      <c r="C336" s="139"/>
      <c r="D336" s="139"/>
      <c r="E336" s="139"/>
      <c r="F336" s="143"/>
      <c r="G336" s="139"/>
      <c r="H336" s="139"/>
      <c r="I336" s="141"/>
      <c r="J336" s="160"/>
      <c r="K336" s="176"/>
      <c r="L336" s="176"/>
      <c r="M336" s="144"/>
      <c r="N336" s="13">
        <v>156946.01999999999</v>
      </c>
      <c r="O336" s="13" t="s">
        <v>246</v>
      </c>
      <c r="P336" s="142"/>
      <c r="Q336" s="143"/>
    </row>
    <row r="337" spans="1:17" x14ac:dyDescent="0.25">
      <c r="A337" s="143"/>
      <c r="B337" s="139"/>
      <c r="C337" s="139"/>
      <c r="D337" s="139"/>
      <c r="E337" s="139"/>
      <c r="F337" s="143"/>
      <c r="G337" s="139"/>
      <c r="H337" s="139"/>
      <c r="I337" s="141"/>
      <c r="J337" s="160"/>
      <c r="K337" s="176"/>
      <c r="L337" s="176"/>
      <c r="M337" s="144"/>
      <c r="N337" s="13">
        <v>13616.32</v>
      </c>
      <c r="O337" s="13" t="s">
        <v>247</v>
      </c>
      <c r="P337" s="142"/>
      <c r="Q337" s="143"/>
    </row>
    <row r="338" spans="1:17" x14ac:dyDescent="0.25">
      <c r="A338" s="143">
        <v>7</v>
      </c>
      <c r="B338" s="139" t="s">
        <v>43</v>
      </c>
      <c r="C338" s="139" t="s">
        <v>70</v>
      </c>
      <c r="D338" s="139" t="s">
        <v>107</v>
      </c>
      <c r="E338" s="139" t="s">
        <v>15</v>
      </c>
      <c r="F338" s="143" t="s">
        <v>15</v>
      </c>
      <c r="G338" s="139" t="s">
        <v>105</v>
      </c>
      <c r="H338" s="139" t="s">
        <v>101</v>
      </c>
      <c r="I338" s="141">
        <v>17830672.510000002</v>
      </c>
      <c r="J338" s="160" t="s">
        <v>26</v>
      </c>
      <c r="K338" s="176" t="s">
        <v>129</v>
      </c>
      <c r="L338" s="176" t="s">
        <v>117</v>
      </c>
      <c r="M338" s="144" t="s">
        <v>194</v>
      </c>
      <c r="N338" s="13">
        <v>3638944.32</v>
      </c>
      <c r="O338" s="13" t="s">
        <v>197</v>
      </c>
      <c r="P338" s="142">
        <f>SUM(N338:N342)</f>
        <v>15088976.819999998</v>
      </c>
      <c r="Q338" s="143" t="s">
        <v>14</v>
      </c>
    </row>
    <row r="339" spans="1:17" x14ac:dyDescent="0.25">
      <c r="A339" s="143"/>
      <c r="B339" s="139"/>
      <c r="C339" s="139"/>
      <c r="D339" s="139"/>
      <c r="E339" s="139"/>
      <c r="F339" s="143"/>
      <c r="G339" s="139"/>
      <c r="H339" s="139"/>
      <c r="I339" s="141"/>
      <c r="J339" s="160"/>
      <c r="K339" s="176"/>
      <c r="L339" s="176"/>
      <c r="M339" s="144"/>
      <c r="N339" s="13">
        <v>315707.5</v>
      </c>
      <c r="O339" s="13" t="s">
        <v>198</v>
      </c>
      <c r="P339" s="142"/>
      <c r="Q339" s="143"/>
    </row>
    <row r="340" spans="1:17" x14ac:dyDescent="0.25">
      <c r="A340" s="143"/>
      <c r="B340" s="139"/>
      <c r="C340" s="139"/>
      <c r="D340" s="139"/>
      <c r="E340" s="139"/>
      <c r="F340" s="143"/>
      <c r="G340" s="139"/>
      <c r="H340" s="139"/>
      <c r="I340" s="141"/>
      <c r="J340" s="160"/>
      <c r="K340" s="176"/>
      <c r="L340" s="176"/>
      <c r="M340" s="144"/>
      <c r="N340" s="13">
        <v>4444081.8899999997</v>
      </c>
      <c r="O340" s="13" t="s">
        <v>199</v>
      </c>
      <c r="P340" s="142"/>
      <c r="Q340" s="143"/>
    </row>
    <row r="341" spans="1:17" x14ac:dyDescent="0.25">
      <c r="A341" s="143"/>
      <c r="B341" s="139"/>
      <c r="C341" s="139"/>
      <c r="D341" s="139"/>
      <c r="E341" s="139"/>
      <c r="F341" s="143"/>
      <c r="G341" s="139"/>
      <c r="H341" s="139"/>
      <c r="I341" s="141"/>
      <c r="J341" s="160"/>
      <c r="K341" s="176"/>
      <c r="L341" s="176"/>
      <c r="M341" s="144"/>
      <c r="N341" s="13">
        <v>385559.62</v>
      </c>
      <c r="O341" s="13" t="s">
        <v>200</v>
      </c>
      <c r="P341" s="142"/>
      <c r="Q341" s="143"/>
    </row>
    <row r="342" spans="1:17" x14ac:dyDescent="0.25">
      <c r="A342" s="143"/>
      <c r="B342" s="139"/>
      <c r="C342" s="139"/>
      <c r="D342" s="139"/>
      <c r="E342" s="139"/>
      <c r="F342" s="143"/>
      <c r="G342" s="139"/>
      <c r="H342" s="139"/>
      <c r="I342" s="141"/>
      <c r="J342" s="160"/>
      <c r="K342" s="176"/>
      <c r="L342" s="176"/>
      <c r="M342" s="144"/>
      <c r="N342" s="13">
        <v>6304683.4900000002</v>
      </c>
      <c r="O342" s="13" t="s">
        <v>248</v>
      </c>
      <c r="P342" s="142"/>
      <c r="Q342" s="143"/>
    </row>
    <row r="343" spans="1:17" x14ac:dyDescent="0.25">
      <c r="A343" s="143">
        <v>8</v>
      </c>
      <c r="B343" s="139" t="s">
        <v>43</v>
      </c>
      <c r="C343" s="139" t="s">
        <v>71</v>
      </c>
      <c r="D343" s="139" t="s">
        <v>72</v>
      </c>
      <c r="E343" s="139" t="s">
        <v>15</v>
      </c>
      <c r="F343" s="143" t="s">
        <v>15</v>
      </c>
      <c r="G343" s="139" t="s">
        <v>106</v>
      </c>
      <c r="H343" s="139" t="s">
        <v>101</v>
      </c>
      <c r="I343" s="141">
        <v>8535297.2411000002</v>
      </c>
      <c r="J343" s="160" t="s">
        <v>26</v>
      </c>
      <c r="K343" s="176" t="s">
        <v>141</v>
      </c>
      <c r="L343" s="176" t="s">
        <v>117</v>
      </c>
      <c r="M343" s="144" t="s">
        <v>195</v>
      </c>
      <c r="N343" s="13">
        <v>1393897.73</v>
      </c>
      <c r="O343" s="13" t="s">
        <v>201</v>
      </c>
      <c r="P343" s="142">
        <f>SUM(N343:N355)</f>
        <v>7282086.6100000003</v>
      </c>
      <c r="Q343" s="143" t="s">
        <v>14</v>
      </c>
    </row>
    <row r="344" spans="1:17" x14ac:dyDescent="0.25">
      <c r="A344" s="143"/>
      <c r="B344" s="139"/>
      <c r="C344" s="139"/>
      <c r="D344" s="139"/>
      <c r="E344" s="139"/>
      <c r="F344" s="143"/>
      <c r="G344" s="139"/>
      <c r="H344" s="139"/>
      <c r="I344" s="141"/>
      <c r="J344" s="160"/>
      <c r="K344" s="176"/>
      <c r="L344" s="176"/>
      <c r="M344" s="144"/>
      <c r="N344" s="13">
        <v>120931.77</v>
      </c>
      <c r="O344" s="13" t="s">
        <v>202</v>
      </c>
      <c r="P344" s="142"/>
      <c r="Q344" s="143"/>
    </row>
    <row r="345" spans="1:17" x14ac:dyDescent="0.25">
      <c r="A345" s="143"/>
      <c r="B345" s="139"/>
      <c r="C345" s="139"/>
      <c r="D345" s="139"/>
      <c r="E345" s="139"/>
      <c r="F345" s="143"/>
      <c r="G345" s="139"/>
      <c r="H345" s="139"/>
      <c r="I345" s="141"/>
      <c r="J345" s="160"/>
      <c r="K345" s="176"/>
      <c r="L345" s="176"/>
      <c r="M345" s="144"/>
      <c r="N345" s="13">
        <v>694306.6</v>
      </c>
      <c r="O345" s="13" t="s">
        <v>203</v>
      </c>
      <c r="P345" s="142"/>
      <c r="Q345" s="143"/>
    </row>
    <row r="346" spans="1:17" x14ac:dyDescent="0.25">
      <c r="A346" s="143"/>
      <c r="B346" s="139"/>
      <c r="C346" s="139"/>
      <c r="D346" s="139"/>
      <c r="E346" s="139"/>
      <c r="F346" s="143"/>
      <c r="G346" s="139"/>
      <c r="H346" s="139"/>
      <c r="I346" s="141"/>
      <c r="J346" s="160"/>
      <c r="K346" s="176"/>
      <c r="L346" s="176"/>
      <c r="M346" s="144"/>
      <c r="N346" s="13">
        <v>60236.65</v>
      </c>
      <c r="O346" s="13" t="s">
        <v>204</v>
      </c>
      <c r="P346" s="142"/>
      <c r="Q346" s="143"/>
    </row>
    <row r="347" spans="1:17" x14ac:dyDescent="0.25">
      <c r="A347" s="143"/>
      <c r="B347" s="139"/>
      <c r="C347" s="139"/>
      <c r="D347" s="139"/>
      <c r="E347" s="139"/>
      <c r="F347" s="143"/>
      <c r="G347" s="139"/>
      <c r="H347" s="139"/>
      <c r="I347" s="141"/>
      <c r="J347" s="160"/>
      <c r="K347" s="176"/>
      <c r="L347" s="176"/>
      <c r="M347" s="144"/>
      <c r="N347" s="13">
        <v>434903</v>
      </c>
      <c r="O347" s="13" t="s">
        <v>123</v>
      </c>
      <c r="P347" s="142"/>
      <c r="Q347" s="143"/>
    </row>
    <row r="348" spans="1:17" x14ac:dyDescent="0.25">
      <c r="A348" s="143"/>
      <c r="B348" s="139"/>
      <c r="C348" s="139"/>
      <c r="D348" s="139"/>
      <c r="E348" s="139"/>
      <c r="F348" s="143"/>
      <c r="G348" s="139"/>
      <c r="H348" s="139"/>
      <c r="I348" s="141"/>
      <c r="J348" s="160"/>
      <c r="K348" s="176"/>
      <c r="L348" s="176"/>
      <c r="M348" s="144"/>
      <c r="N348" s="13">
        <v>37731.31</v>
      </c>
      <c r="O348" s="13" t="s">
        <v>170</v>
      </c>
      <c r="P348" s="142"/>
      <c r="Q348" s="143"/>
    </row>
    <row r="349" spans="1:17" x14ac:dyDescent="0.25">
      <c r="A349" s="143"/>
      <c r="B349" s="139"/>
      <c r="C349" s="139"/>
      <c r="D349" s="139"/>
      <c r="E349" s="139"/>
      <c r="F349" s="143"/>
      <c r="G349" s="139"/>
      <c r="H349" s="139"/>
      <c r="I349" s="141"/>
      <c r="J349" s="160"/>
      <c r="K349" s="176"/>
      <c r="L349" s="176"/>
      <c r="M349" s="144"/>
      <c r="N349" s="13">
        <v>431466.06</v>
      </c>
      <c r="O349" s="13" t="s">
        <v>205</v>
      </c>
      <c r="P349" s="142"/>
      <c r="Q349" s="143"/>
    </row>
    <row r="350" spans="1:17" x14ac:dyDescent="0.25">
      <c r="A350" s="143"/>
      <c r="B350" s="139"/>
      <c r="C350" s="139"/>
      <c r="D350" s="139"/>
      <c r="E350" s="139"/>
      <c r="F350" s="143"/>
      <c r="G350" s="139"/>
      <c r="H350" s="139"/>
      <c r="I350" s="141"/>
      <c r="J350" s="160"/>
      <c r="K350" s="176"/>
      <c r="L350" s="176"/>
      <c r="M350" s="144"/>
      <c r="N350" s="13">
        <v>37433.129999999997</v>
      </c>
      <c r="O350" s="13" t="s">
        <v>206</v>
      </c>
      <c r="P350" s="142"/>
      <c r="Q350" s="143"/>
    </row>
    <row r="351" spans="1:17" x14ac:dyDescent="0.25">
      <c r="A351" s="143"/>
      <c r="B351" s="139"/>
      <c r="C351" s="139"/>
      <c r="D351" s="139"/>
      <c r="E351" s="139"/>
      <c r="F351" s="143"/>
      <c r="G351" s="139"/>
      <c r="H351" s="139"/>
      <c r="I351" s="141"/>
      <c r="J351" s="160"/>
      <c r="K351" s="176"/>
      <c r="L351" s="176"/>
      <c r="M351" s="144"/>
      <c r="N351" s="13">
        <v>1062228.58</v>
      </c>
      <c r="O351" s="13" t="s">
        <v>207</v>
      </c>
      <c r="P351" s="142"/>
      <c r="Q351" s="143"/>
    </row>
    <row r="352" spans="1:17" x14ac:dyDescent="0.25">
      <c r="A352" s="143"/>
      <c r="B352" s="139"/>
      <c r="C352" s="139"/>
      <c r="D352" s="139"/>
      <c r="E352" s="139"/>
      <c r="F352" s="143"/>
      <c r="G352" s="139"/>
      <c r="H352" s="139"/>
      <c r="I352" s="141"/>
      <c r="J352" s="160"/>
      <c r="K352" s="176"/>
      <c r="L352" s="176"/>
      <c r="M352" s="144"/>
      <c r="N352" s="13">
        <v>92156.82</v>
      </c>
      <c r="O352" s="13" t="s">
        <v>124</v>
      </c>
      <c r="P352" s="142"/>
      <c r="Q352" s="143"/>
    </row>
    <row r="353" spans="1:17" x14ac:dyDescent="0.25">
      <c r="A353" s="143"/>
      <c r="B353" s="139"/>
      <c r="C353" s="139"/>
      <c r="D353" s="139"/>
      <c r="E353" s="139"/>
      <c r="F353" s="143"/>
      <c r="G353" s="139"/>
      <c r="H353" s="139"/>
      <c r="I353" s="141"/>
      <c r="J353" s="160"/>
      <c r="K353" s="176"/>
      <c r="L353" s="176"/>
      <c r="M353" s="144"/>
      <c r="N353" s="13">
        <v>1336179.1000000001</v>
      </c>
      <c r="O353" s="13" t="s">
        <v>251</v>
      </c>
      <c r="P353" s="142"/>
      <c r="Q353" s="143"/>
    </row>
    <row r="354" spans="1:17" x14ac:dyDescent="0.25">
      <c r="A354" s="143"/>
      <c r="B354" s="139"/>
      <c r="C354" s="139"/>
      <c r="D354" s="139"/>
      <c r="E354" s="139"/>
      <c r="F354" s="143"/>
      <c r="G354" s="139"/>
      <c r="H354" s="139"/>
      <c r="I354" s="141"/>
      <c r="J354" s="160"/>
      <c r="K354" s="176"/>
      <c r="L354" s="176"/>
      <c r="M354" s="144"/>
      <c r="N354" s="13">
        <v>126183.62</v>
      </c>
      <c r="O354" s="13" t="s">
        <v>250</v>
      </c>
      <c r="P354" s="142"/>
      <c r="Q354" s="143"/>
    </row>
    <row r="355" spans="1:17" ht="31.5" x14ac:dyDescent="0.25">
      <c r="A355" s="143"/>
      <c r="B355" s="139"/>
      <c r="C355" s="139"/>
      <c r="D355" s="139"/>
      <c r="E355" s="139"/>
      <c r="F355" s="143"/>
      <c r="G355" s="139"/>
      <c r="H355" s="139"/>
      <c r="I355" s="141"/>
      <c r="J355" s="160"/>
      <c r="K355" s="176"/>
      <c r="L355" s="176"/>
      <c r="M355" s="144"/>
      <c r="N355" s="13">
        <v>1454432.24</v>
      </c>
      <c r="O355" s="1" t="s">
        <v>249</v>
      </c>
      <c r="P355" s="142"/>
      <c r="Q355" s="143"/>
    </row>
    <row r="356" spans="1:17" x14ac:dyDescent="0.25">
      <c r="A356" s="143">
        <v>9</v>
      </c>
      <c r="B356" s="139" t="s">
        <v>43</v>
      </c>
      <c r="C356" s="139" t="s">
        <v>109</v>
      </c>
      <c r="D356" s="139" t="s">
        <v>108</v>
      </c>
      <c r="E356" s="139" t="s">
        <v>15</v>
      </c>
      <c r="F356" s="143" t="s">
        <v>15</v>
      </c>
      <c r="G356" s="139" t="s">
        <v>106</v>
      </c>
      <c r="H356" s="139" t="s">
        <v>101</v>
      </c>
      <c r="I356" s="141">
        <v>15485232.8925</v>
      </c>
      <c r="J356" s="160" t="s">
        <v>26</v>
      </c>
      <c r="K356" s="176" t="s">
        <v>120</v>
      </c>
      <c r="L356" s="176" t="s">
        <v>117</v>
      </c>
      <c r="M356" s="144" t="s">
        <v>196</v>
      </c>
      <c r="N356" s="13">
        <v>844483.52</v>
      </c>
      <c r="O356" s="13" t="s">
        <v>213</v>
      </c>
      <c r="P356" s="142">
        <f>SUM(N356:N368)</f>
        <v>10627978.77</v>
      </c>
      <c r="Q356" s="143" t="s">
        <v>14</v>
      </c>
    </row>
    <row r="357" spans="1:17" x14ac:dyDescent="0.25">
      <c r="A357" s="143"/>
      <c r="B357" s="139"/>
      <c r="C357" s="139"/>
      <c r="D357" s="139"/>
      <c r="E357" s="139"/>
      <c r="F357" s="143"/>
      <c r="G357" s="139"/>
      <c r="H357" s="139"/>
      <c r="I357" s="141"/>
      <c r="J357" s="160"/>
      <c r="K357" s="176"/>
      <c r="L357" s="176"/>
      <c r="M357" s="144"/>
      <c r="N357" s="13">
        <v>73265.69</v>
      </c>
      <c r="O357" s="13" t="s">
        <v>208</v>
      </c>
      <c r="P357" s="142"/>
      <c r="Q357" s="143"/>
    </row>
    <row r="358" spans="1:17" x14ac:dyDescent="0.25">
      <c r="A358" s="143"/>
      <c r="B358" s="139"/>
      <c r="C358" s="139"/>
      <c r="D358" s="139"/>
      <c r="E358" s="139"/>
      <c r="F358" s="143"/>
      <c r="G358" s="139"/>
      <c r="H358" s="139"/>
      <c r="I358" s="141"/>
      <c r="J358" s="160"/>
      <c r="K358" s="176"/>
      <c r="L358" s="176"/>
      <c r="M358" s="144"/>
      <c r="N358" s="13">
        <v>228516.92</v>
      </c>
      <c r="O358" s="13" t="s">
        <v>209</v>
      </c>
      <c r="P358" s="142"/>
      <c r="Q358" s="143"/>
    </row>
    <row r="359" spans="1:17" x14ac:dyDescent="0.25">
      <c r="A359" s="143"/>
      <c r="B359" s="139"/>
      <c r="C359" s="139"/>
      <c r="D359" s="139"/>
      <c r="E359" s="139"/>
      <c r="F359" s="143"/>
      <c r="G359" s="139"/>
      <c r="H359" s="139"/>
      <c r="I359" s="141"/>
      <c r="J359" s="160"/>
      <c r="K359" s="176"/>
      <c r="L359" s="176"/>
      <c r="M359" s="144"/>
      <c r="N359" s="13">
        <v>19825.669999999998</v>
      </c>
      <c r="O359" s="13" t="s">
        <v>210</v>
      </c>
      <c r="P359" s="142"/>
      <c r="Q359" s="143"/>
    </row>
    <row r="360" spans="1:17" x14ac:dyDescent="0.25">
      <c r="A360" s="143"/>
      <c r="B360" s="139"/>
      <c r="C360" s="139"/>
      <c r="D360" s="139"/>
      <c r="E360" s="139"/>
      <c r="F360" s="143"/>
      <c r="G360" s="139"/>
      <c r="H360" s="139"/>
      <c r="I360" s="141"/>
      <c r="J360" s="160"/>
      <c r="K360" s="176"/>
      <c r="L360" s="176"/>
      <c r="M360" s="144" t="s">
        <v>216</v>
      </c>
      <c r="N360" s="13">
        <v>16416.759999999998</v>
      </c>
      <c r="O360" s="13" t="s">
        <v>211</v>
      </c>
      <c r="P360" s="142"/>
      <c r="Q360" s="143"/>
    </row>
    <row r="361" spans="1:17" x14ac:dyDescent="0.25">
      <c r="A361" s="143"/>
      <c r="B361" s="139"/>
      <c r="C361" s="139"/>
      <c r="D361" s="139"/>
      <c r="E361" s="139"/>
      <c r="F361" s="143"/>
      <c r="G361" s="139"/>
      <c r="H361" s="139"/>
      <c r="I361" s="141"/>
      <c r="J361" s="160"/>
      <c r="K361" s="176"/>
      <c r="L361" s="176"/>
      <c r="M361" s="144"/>
      <c r="N361" s="13">
        <v>1424.29</v>
      </c>
      <c r="O361" s="13" t="s">
        <v>212</v>
      </c>
      <c r="P361" s="142"/>
      <c r="Q361" s="143"/>
    </row>
    <row r="362" spans="1:17" x14ac:dyDescent="0.25">
      <c r="A362" s="143"/>
      <c r="B362" s="139"/>
      <c r="C362" s="139"/>
      <c r="D362" s="139"/>
      <c r="E362" s="139"/>
      <c r="F362" s="143"/>
      <c r="G362" s="139"/>
      <c r="H362" s="139"/>
      <c r="I362" s="141"/>
      <c r="J362" s="160"/>
      <c r="K362" s="176"/>
      <c r="L362" s="176"/>
      <c r="M362" s="144"/>
      <c r="N362" s="13">
        <v>467841.59</v>
      </c>
      <c r="O362" s="13" t="s">
        <v>214</v>
      </c>
      <c r="P362" s="142"/>
      <c r="Q362" s="143"/>
    </row>
    <row r="363" spans="1:17" x14ac:dyDescent="0.25">
      <c r="A363" s="143"/>
      <c r="B363" s="139"/>
      <c r="C363" s="139"/>
      <c r="D363" s="139"/>
      <c r="E363" s="139"/>
      <c r="F363" s="143"/>
      <c r="G363" s="139"/>
      <c r="H363" s="139"/>
      <c r="I363" s="141"/>
      <c r="J363" s="160"/>
      <c r="K363" s="176"/>
      <c r="L363" s="176"/>
      <c r="M363" s="144"/>
      <c r="N363" s="13">
        <v>40589</v>
      </c>
      <c r="O363" s="13" t="s">
        <v>215</v>
      </c>
      <c r="P363" s="142"/>
      <c r="Q363" s="143"/>
    </row>
    <row r="364" spans="1:17" x14ac:dyDescent="0.25">
      <c r="A364" s="143"/>
      <c r="B364" s="139"/>
      <c r="C364" s="139"/>
      <c r="D364" s="139"/>
      <c r="E364" s="139"/>
      <c r="F364" s="143"/>
      <c r="G364" s="139"/>
      <c r="H364" s="139"/>
      <c r="I364" s="141"/>
      <c r="J364" s="160"/>
      <c r="K364" s="176"/>
      <c r="L364" s="176"/>
      <c r="M364" s="144"/>
      <c r="N364" s="13">
        <v>2371989.7200000002</v>
      </c>
      <c r="O364" s="13" t="s">
        <v>252</v>
      </c>
      <c r="P364" s="142"/>
      <c r="Q364" s="143"/>
    </row>
    <row r="365" spans="1:17" x14ac:dyDescent="0.25">
      <c r="A365" s="143"/>
      <c r="B365" s="139"/>
      <c r="C365" s="139"/>
      <c r="D365" s="139"/>
      <c r="E365" s="139"/>
      <c r="F365" s="143"/>
      <c r="G365" s="139"/>
      <c r="H365" s="139"/>
      <c r="I365" s="141"/>
      <c r="J365" s="160"/>
      <c r="K365" s="176"/>
      <c r="L365" s="176"/>
      <c r="M365" s="144"/>
      <c r="N365" s="13">
        <v>205789.06</v>
      </c>
      <c r="O365" s="13" t="s">
        <v>253</v>
      </c>
      <c r="P365" s="142"/>
      <c r="Q365" s="143"/>
    </row>
    <row r="366" spans="1:17" x14ac:dyDescent="0.25">
      <c r="A366" s="143"/>
      <c r="B366" s="139"/>
      <c r="C366" s="139"/>
      <c r="D366" s="139"/>
      <c r="E366" s="139"/>
      <c r="F366" s="143"/>
      <c r="G366" s="139"/>
      <c r="H366" s="139"/>
      <c r="I366" s="141"/>
      <c r="J366" s="160"/>
      <c r="K366" s="176"/>
      <c r="L366" s="176"/>
      <c r="M366" s="144"/>
      <c r="N366" s="13">
        <v>5018847.87</v>
      </c>
      <c r="O366" s="13" t="s">
        <v>254</v>
      </c>
      <c r="P366" s="142"/>
      <c r="Q366" s="143"/>
    </row>
    <row r="367" spans="1:17" x14ac:dyDescent="0.25">
      <c r="A367" s="143"/>
      <c r="B367" s="139"/>
      <c r="C367" s="139"/>
      <c r="D367" s="139"/>
      <c r="E367" s="139"/>
      <c r="F367" s="143"/>
      <c r="G367" s="139"/>
      <c r="H367" s="139"/>
      <c r="I367" s="141"/>
      <c r="J367" s="160"/>
      <c r="K367" s="176"/>
      <c r="L367" s="176"/>
      <c r="M367" s="144"/>
      <c r="N367" s="13">
        <v>1232094.6299999999</v>
      </c>
      <c r="O367" s="13" t="s">
        <v>255</v>
      </c>
      <c r="P367" s="142"/>
      <c r="Q367" s="143"/>
    </row>
    <row r="368" spans="1:17" x14ac:dyDescent="0.25">
      <c r="A368" s="143"/>
      <c r="B368" s="139"/>
      <c r="C368" s="139"/>
      <c r="D368" s="139"/>
      <c r="E368" s="139"/>
      <c r="F368" s="143"/>
      <c r="G368" s="139"/>
      <c r="H368" s="139"/>
      <c r="I368" s="141"/>
      <c r="J368" s="160"/>
      <c r="K368" s="176"/>
      <c r="L368" s="176"/>
      <c r="M368" s="144"/>
      <c r="N368" s="13">
        <v>106894.05</v>
      </c>
      <c r="O368" s="13" t="s">
        <v>256</v>
      </c>
      <c r="P368" s="142"/>
      <c r="Q368" s="143"/>
    </row>
    <row r="369" spans="1:17" ht="31.5" customHeight="1" x14ac:dyDescent="0.25">
      <c r="A369" s="143">
        <v>10</v>
      </c>
      <c r="B369" s="139" t="s">
        <v>43</v>
      </c>
      <c r="C369" s="139" t="s">
        <v>261</v>
      </c>
      <c r="D369" s="139" t="s">
        <v>262</v>
      </c>
      <c r="E369" s="139" t="s">
        <v>15</v>
      </c>
      <c r="F369" s="143" t="s">
        <v>15</v>
      </c>
      <c r="G369" s="139" t="s">
        <v>106</v>
      </c>
      <c r="H369" s="139" t="s">
        <v>101</v>
      </c>
      <c r="I369" s="141">
        <v>8686656.1799999997</v>
      </c>
      <c r="J369" s="160" t="s">
        <v>26</v>
      </c>
      <c r="K369" s="176" t="s">
        <v>257</v>
      </c>
      <c r="L369" s="176" t="s">
        <v>232</v>
      </c>
      <c r="M369" s="144" t="s">
        <v>315</v>
      </c>
      <c r="N369" s="13">
        <v>365888.29</v>
      </c>
      <c r="O369" s="13" t="s">
        <v>316</v>
      </c>
      <c r="P369" s="142">
        <f>SUM(N369:N370)</f>
        <v>397632.01999999996</v>
      </c>
      <c r="Q369" s="143" t="s">
        <v>14</v>
      </c>
    </row>
    <row r="370" spans="1:17" x14ac:dyDescent="0.25">
      <c r="A370" s="143"/>
      <c r="B370" s="139"/>
      <c r="C370" s="139"/>
      <c r="D370" s="139"/>
      <c r="E370" s="139"/>
      <c r="F370" s="143"/>
      <c r="G370" s="139"/>
      <c r="H370" s="139"/>
      <c r="I370" s="141"/>
      <c r="J370" s="160"/>
      <c r="K370" s="176"/>
      <c r="L370" s="176"/>
      <c r="M370" s="144"/>
      <c r="N370" s="13">
        <v>31743.73</v>
      </c>
      <c r="O370" s="13" t="s">
        <v>317</v>
      </c>
      <c r="P370" s="142"/>
      <c r="Q370" s="143"/>
    </row>
    <row r="371" spans="1:17" ht="16.5" customHeight="1" x14ac:dyDescent="0.25">
      <c r="A371" s="143"/>
      <c r="B371" s="139"/>
      <c r="C371" s="139"/>
      <c r="D371" s="139" t="s">
        <v>258</v>
      </c>
      <c r="E371" s="139"/>
      <c r="F371" s="143"/>
      <c r="G371" s="139"/>
      <c r="H371" s="139"/>
      <c r="I371" s="141">
        <v>5061098.25</v>
      </c>
      <c r="J371" s="160"/>
      <c r="K371" s="176"/>
      <c r="L371" s="176"/>
      <c r="M371" s="144"/>
      <c r="N371" s="13">
        <v>1351378.36</v>
      </c>
      <c r="O371" s="13" t="s">
        <v>318</v>
      </c>
      <c r="P371" s="142">
        <f>SUM(N371:N378)</f>
        <v>5112958.7300000004</v>
      </c>
      <c r="Q371" s="143"/>
    </row>
    <row r="372" spans="1:17" ht="16.5" customHeight="1" x14ac:dyDescent="0.25">
      <c r="A372" s="143"/>
      <c r="B372" s="139"/>
      <c r="C372" s="139"/>
      <c r="D372" s="139"/>
      <c r="E372" s="139"/>
      <c r="F372" s="143"/>
      <c r="G372" s="139"/>
      <c r="H372" s="139"/>
      <c r="I372" s="141"/>
      <c r="J372" s="160"/>
      <c r="K372" s="176"/>
      <c r="L372" s="176"/>
      <c r="M372" s="144"/>
      <c r="N372" s="13">
        <v>117242.87</v>
      </c>
      <c r="O372" s="13" t="s">
        <v>319</v>
      </c>
      <c r="P372" s="142"/>
      <c r="Q372" s="143"/>
    </row>
    <row r="373" spans="1:17" ht="16.5" customHeight="1" x14ac:dyDescent="0.25">
      <c r="A373" s="143"/>
      <c r="B373" s="139"/>
      <c r="C373" s="139"/>
      <c r="D373" s="139"/>
      <c r="E373" s="139"/>
      <c r="F373" s="143"/>
      <c r="G373" s="139"/>
      <c r="H373" s="139"/>
      <c r="I373" s="141"/>
      <c r="J373" s="160"/>
      <c r="K373" s="176"/>
      <c r="L373" s="176"/>
      <c r="M373" s="144"/>
      <c r="N373" s="13">
        <v>600980.62</v>
      </c>
      <c r="O373" s="13" t="s">
        <v>352</v>
      </c>
      <c r="P373" s="142"/>
      <c r="Q373" s="143"/>
    </row>
    <row r="374" spans="1:17" ht="16.5" customHeight="1" x14ac:dyDescent="0.25">
      <c r="A374" s="143"/>
      <c r="B374" s="139"/>
      <c r="C374" s="139"/>
      <c r="D374" s="139"/>
      <c r="E374" s="139"/>
      <c r="F374" s="143"/>
      <c r="G374" s="139"/>
      <c r="H374" s="139"/>
      <c r="I374" s="141"/>
      <c r="J374" s="160"/>
      <c r="K374" s="176"/>
      <c r="L374" s="176"/>
      <c r="M374" s="144"/>
      <c r="N374" s="13">
        <v>2000993.09</v>
      </c>
      <c r="O374" s="13" t="s">
        <v>353</v>
      </c>
      <c r="P374" s="142"/>
      <c r="Q374" s="143"/>
    </row>
    <row r="375" spans="1:17" ht="16.5" customHeight="1" x14ac:dyDescent="0.25">
      <c r="A375" s="143"/>
      <c r="B375" s="139"/>
      <c r="C375" s="139"/>
      <c r="D375" s="139"/>
      <c r="E375" s="139"/>
      <c r="F375" s="143"/>
      <c r="G375" s="139"/>
      <c r="H375" s="139"/>
      <c r="I375" s="141"/>
      <c r="J375" s="160"/>
      <c r="K375" s="176"/>
      <c r="L375" s="176"/>
      <c r="M375" s="144"/>
      <c r="N375" s="13">
        <v>225742.01</v>
      </c>
      <c r="O375" s="13" t="s">
        <v>354</v>
      </c>
      <c r="P375" s="142"/>
      <c r="Q375" s="143"/>
    </row>
    <row r="376" spans="1:17" ht="16.5" customHeight="1" x14ac:dyDescent="0.25">
      <c r="A376" s="143"/>
      <c r="B376" s="139"/>
      <c r="C376" s="139"/>
      <c r="D376" s="139"/>
      <c r="E376" s="139"/>
      <c r="F376" s="143"/>
      <c r="G376" s="139"/>
      <c r="H376" s="139"/>
      <c r="I376" s="141"/>
      <c r="J376" s="160"/>
      <c r="K376" s="176"/>
      <c r="L376" s="176"/>
      <c r="M376" s="144"/>
      <c r="N376" s="13">
        <v>384656.63</v>
      </c>
      <c r="O376" s="13" t="s">
        <v>504</v>
      </c>
      <c r="P376" s="142"/>
      <c r="Q376" s="143"/>
    </row>
    <row r="377" spans="1:17" ht="16.5" customHeight="1" x14ac:dyDescent="0.25">
      <c r="A377" s="143"/>
      <c r="B377" s="139"/>
      <c r="C377" s="139"/>
      <c r="D377" s="139"/>
      <c r="E377" s="139"/>
      <c r="F377" s="143"/>
      <c r="G377" s="139"/>
      <c r="H377" s="139"/>
      <c r="I377" s="141"/>
      <c r="J377" s="160"/>
      <c r="K377" s="176"/>
      <c r="L377" s="176"/>
      <c r="M377" s="144"/>
      <c r="N377" s="13">
        <v>366772.65</v>
      </c>
      <c r="O377" s="13" t="s">
        <v>505</v>
      </c>
      <c r="P377" s="142"/>
      <c r="Q377" s="143"/>
    </row>
    <row r="378" spans="1:17" ht="16.5" customHeight="1" x14ac:dyDescent="0.25">
      <c r="A378" s="143"/>
      <c r="B378" s="139"/>
      <c r="C378" s="139"/>
      <c r="D378" s="139"/>
      <c r="E378" s="139"/>
      <c r="F378" s="143"/>
      <c r="G378" s="139"/>
      <c r="H378" s="139"/>
      <c r="I378" s="141"/>
      <c r="J378" s="160"/>
      <c r="K378" s="176"/>
      <c r="L378" s="176"/>
      <c r="M378" s="144"/>
      <c r="N378" s="13">
        <v>65192.5</v>
      </c>
      <c r="O378" s="13" t="s">
        <v>506</v>
      </c>
      <c r="P378" s="142"/>
      <c r="Q378" s="143"/>
    </row>
    <row r="379" spans="1:17" ht="15.75" customHeight="1" x14ac:dyDescent="0.25">
      <c r="A379" s="143"/>
      <c r="B379" s="139"/>
      <c r="C379" s="139"/>
      <c r="D379" s="139" t="s">
        <v>259</v>
      </c>
      <c r="E379" s="139"/>
      <c r="F379" s="143"/>
      <c r="G379" s="139"/>
      <c r="H379" s="139"/>
      <c r="I379" s="141">
        <v>4457558.88</v>
      </c>
      <c r="J379" s="160"/>
      <c r="K379" s="176"/>
      <c r="L379" s="176"/>
      <c r="M379" s="144" t="s">
        <v>322</v>
      </c>
      <c r="N379" s="13">
        <v>284687.69</v>
      </c>
      <c r="O379" s="13" t="s">
        <v>320</v>
      </c>
      <c r="P379" s="142">
        <f>SUM(N379:N387)</f>
        <v>6524728.8999999994</v>
      </c>
      <c r="Q379" s="143"/>
    </row>
    <row r="380" spans="1:17" x14ac:dyDescent="0.25">
      <c r="A380" s="143"/>
      <c r="B380" s="139"/>
      <c r="C380" s="139"/>
      <c r="D380" s="139"/>
      <c r="E380" s="139"/>
      <c r="F380" s="143"/>
      <c r="G380" s="139"/>
      <c r="H380" s="139"/>
      <c r="I380" s="141"/>
      <c r="J380" s="160"/>
      <c r="K380" s="176"/>
      <c r="L380" s="176"/>
      <c r="M380" s="144"/>
      <c r="N380" s="13">
        <v>24698.93</v>
      </c>
      <c r="O380" s="13" t="s">
        <v>321</v>
      </c>
      <c r="P380" s="142"/>
      <c r="Q380" s="143"/>
    </row>
    <row r="381" spans="1:17" ht="51" customHeight="1" x14ac:dyDescent="0.25">
      <c r="A381" s="143"/>
      <c r="B381" s="139"/>
      <c r="C381" s="139"/>
      <c r="D381" s="139"/>
      <c r="E381" s="139"/>
      <c r="F381" s="143"/>
      <c r="G381" s="139"/>
      <c r="H381" s="139"/>
      <c r="I381" s="141"/>
      <c r="J381" s="160"/>
      <c r="K381" s="176"/>
      <c r="L381" s="176"/>
      <c r="M381" s="2" t="s">
        <v>351</v>
      </c>
      <c r="N381" s="13">
        <v>1590490.9</v>
      </c>
      <c r="O381" s="13" t="s">
        <v>398</v>
      </c>
      <c r="P381" s="142"/>
      <c r="Q381" s="143"/>
    </row>
    <row r="382" spans="1:17" ht="51" customHeight="1" x14ac:dyDescent="0.25">
      <c r="A382" s="143"/>
      <c r="B382" s="139"/>
      <c r="C382" s="139"/>
      <c r="D382" s="139"/>
      <c r="E382" s="139"/>
      <c r="F382" s="143"/>
      <c r="G382" s="139"/>
      <c r="H382" s="139"/>
      <c r="I382" s="141"/>
      <c r="J382" s="160"/>
      <c r="K382" s="176"/>
      <c r="L382" s="176"/>
      <c r="M382" s="139" t="s">
        <v>355</v>
      </c>
      <c r="N382" s="13">
        <v>137987.79999999999</v>
      </c>
      <c r="O382" s="13" t="s">
        <v>399</v>
      </c>
      <c r="P382" s="142"/>
      <c r="Q382" s="143"/>
    </row>
    <row r="383" spans="1:17" ht="51" customHeight="1" x14ac:dyDescent="0.25">
      <c r="A383" s="143"/>
      <c r="B383" s="139"/>
      <c r="C383" s="139"/>
      <c r="D383" s="139"/>
      <c r="E383" s="139"/>
      <c r="F383" s="143"/>
      <c r="G383" s="139"/>
      <c r="H383" s="139"/>
      <c r="I383" s="141"/>
      <c r="J383" s="160"/>
      <c r="K383" s="176"/>
      <c r="L383" s="176"/>
      <c r="M383" s="139"/>
      <c r="N383" s="13">
        <v>1718805.72</v>
      </c>
      <c r="O383" s="13" t="s">
        <v>507</v>
      </c>
      <c r="P383" s="142"/>
      <c r="Q383" s="143"/>
    </row>
    <row r="384" spans="1:17" ht="51" customHeight="1" x14ac:dyDescent="0.25">
      <c r="A384" s="143"/>
      <c r="B384" s="139"/>
      <c r="C384" s="139"/>
      <c r="D384" s="139"/>
      <c r="E384" s="139"/>
      <c r="F384" s="143"/>
      <c r="G384" s="139"/>
      <c r="H384" s="139"/>
      <c r="I384" s="141"/>
      <c r="J384" s="160"/>
      <c r="K384" s="176"/>
      <c r="L384" s="176"/>
      <c r="M384" s="139"/>
      <c r="N384" s="13">
        <v>149120.13</v>
      </c>
      <c r="O384" s="13" t="s">
        <v>508</v>
      </c>
      <c r="P384" s="142"/>
      <c r="Q384" s="143"/>
    </row>
    <row r="385" spans="1:18" ht="51" customHeight="1" x14ac:dyDescent="0.25">
      <c r="A385" s="143"/>
      <c r="B385" s="139"/>
      <c r="C385" s="139"/>
      <c r="D385" s="139"/>
      <c r="E385" s="139"/>
      <c r="F385" s="143"/>
      <c r="G385" s="139"/>
      <c r="H385" s="139"/>
      <c r="I385" s="141"/>
      <c r="J385" s="160"/>
      <c r="K385" s="176"/>
      <c r="L385" s="176"/>
      <c r="M385" s="139"/>
      <c r="N385" s="13">
        <v>1160925.1399999999</v>
      </c>
      <c r="O385" s="13" t="s">
        <v>674</v>
      </c>
      <c r="P385" s="142"/>
      <c r="Q385" s="143"/>
      <c r="R385" s="132"/>
    </row>
    <row r="386" spans="1:18" ht="51" customHeight="1" x14ac:dyDescent="0.25">
      <c r="A386" s="143"/>
      <c r="B386" s="139"/>
      <c r="C386" s="139"/>
      <c r="D386" s="139"/>
      <c r="E386" s="139"/>
      <c r="F386" s="143"/>
      <c r="G386" s="139"/>
      <c r="H386" s="139"/>
      <c r="I386" s="141"/>
      <c r="J386" s="160"/>
      <c r="K386" s="176"/>
      <c r="L386" s="176"/>
      <c r="M386" s="139"/>
      <c r="N386" s="13">
        <v>1248937.73</v>
      </c>
      <c r="O386" s="13" t="s">
        <v>675</v>
      </c>
      <c r="P386" s="142"/>
      <c r="Q386" s="143"/>
      <c r="R386" s="132"/>
    </row>
    <row r="387" spans="1:18" ht="51" customHeight="1" x14ac:dyDescent="0.25">
      <c r="A387" s="143"/>
      <c r="B387" s="139"/>
      <c r="C387" s="139"/>
      <c r="D387" s="139"/>
      <c r="E387" s="139"/>
      <c r="F387" s="143"/>
      <c r="G387" s="139"/>
      <c r="H387" s="139"/>
      <c r="I387" s="141"/>
      <c r="J387" s="160"/>
      <c r="K387" s="176"/>
      <c r="L387" s="176"/>
      <c r="M387" s="139"/>
      <c r="N387" s="13">
        <v>209074.86</v>
      </c>
      <c r="O387" s="13" t="s">
        <v>676</v>
      </c>
      <c r="P387" s="142"/>
      <c r="Q387" s="143"/>
    </row>
    <row r="388" spans="1:18" ht="51" customHeight="1" x14ac:dyDescent="0.25">
      <c r="A388" s="143"/>
      <c r="B388" s="139"/>
      <c r="C388" s="139"/>
      <c r="D388" s="139" t="s">
        <v>260</v>
      </c>
      <c r="E388" s="139"/>
      <c r="F388" s="143"/>
      <c r="G388" s="139"/>
      <c r="H388" s="139"/>
      <c r="I388" s="141">
        <v>155388.67000000001</v>
      </c>
      <c r="J388" s="160"/>
      <c r="K388" s="176"/>
      <c r="L388" s="176"/>
      <c r="M388" s="139"/>
      <c r="N388" s="13">
        <v>180309.98</v>
      </c>
      <c r="O388" s="13" t="s">
        <v>509</v>
      </c>
      <c r="P388" s="142">
        <f>SUM(N388:N389)</f>
        <v>195953.31</v>
      </c>
      <c r="Q388" s="143"/>
    </row>
    <row r="389" spans="1:18" ht="51" customHeight="1" x14ac:dyDescent="0.25">
      <c r="A389" s="143"/>
      <c r="B389" s="139"/>
      <c r="C389" s="139"/>
      <c r="D389" s="139"/>
      <c r="E389" s="139"/>
      <c r="F389" s="143"/>
      <c r="G389" s="139"/>
      <c r="H389" s="139"/>
      <c r="I389" s="141"/>
      <c r="J389" s="160"/>
      <c r="K389" s="176"/>
      <c r="L389" s="176"/>
      <c r="M389" s="139"/>
      <c r="N389" s="13">
        <v>15643.33</v>
      </c>
      <c r="O389" s="13" t="s">
        <v>510</v>
      </c>
      <c r="P389" s="142"/>
      <c r="Q389" s="143"/>
    </row>
    <row r="390" spans="1:18" ht="15.75" customHeight="1" x14ac:dyDescent="0.25">
      <c r="A390" s="143">
        <v>11</v>
      </c>
      <c r="B390" s="139" t="s">
        <v>43</v>
      </c>
      <c r="C390" s="139" t="s">
        <v>263</v>
      </c>
      <c r="D390" s="139" t="s">
        <v>264</v>
      </c>
      <c r="E390" s="139" t="s">
        <v>15</v>
      </c>
      <c r="F390" s="143" t="s">
        <v>15</v>
      </c>
      <c r="G390" s="139" t="s">
        <v>106</v>
      </c>
      <c r="H390" s="139" t="s">
        <v>101</v>
      </c>
      <c r="I390" s="141">
        <v>11650408.209999999</v>
      </c>
      <c r="J390" s="160" t="s">
        <v>26</v>
      </c>
      <c r="K390" s="176" t="s">
        <v>241</v>
      </c>
      <c r="L390" s="176" t="s">
        <v>232</v>
      </c>
      <c r="M390" s="144" t="s">
        <v>323</v>
      </c>
      <c r="N390" s="13">
        <v>773888.27</v>
      </c>
      <c r="O390" s="13" t="s">
        <v>324</v>
      </c>
      <c r="P390" s="142">
        <f>SUM(N390:N406)</f>
        <v>13746859.280000001</v>
      </c>
      <c r="Q390" s="143" t="s">
        <v>14</v>
      </c>
    </row>
    <row r="391" spans="1:18" x14ac:dyDescent="0.25">
      <c r="A391" s="143"/>
      <c r="B391" s="139"/>
      <c r="C391" s="139"/>
      <c r="D391" s="139"/>
      <c r="E391" s="139"/>
      <c r="F391" s="143"/>
      <c r="G391" s="139"/>
      <c r="H391" s="139"/>
      <c r="I391" s="141"/>
      <c r="J391" s="160"/>
      <c r="K391" s="176"/>
      <c r="L391" s="176"/>
      <c r="M391" s="144"/>
      <c r="N391" s="13">
        <v>67140.990000000005</v>
      </c>
      <c r="O391" s="13" t="s">
        <v>325</v>
      </c>
      <c r="P391" s="142"/>
      <c r="Q391" s="143"/>
    </row>
    <row r="392" spans="1:18" ht="16.5" customHeight="1" x14ac:dyDescent="0.25">
      <c r="A392" s="143"/>
      <c r="B392" s="139"/>
      <c r="C392" s="139"/>
      <c r="D392" s="139"/>
      <c r="E392" s="139"/>
      <c r="F392" s="143"/>
      <c r="G392" s="139"/>
      <c r="H392" s="139"/>
      <c r="I392" s="141"/>
      <c r="J392" s="160"/>
      <c r="K392" s="176"/>
      <c r="L392" s="176"/>
      <c r="M392" s="139" t="s">
        <v>358</v>
      </c>
      <c r="N392" s="13">
        <v>2903624.24</v>
      </c>
      <c r="O392" s="13" t="s">
        <v>356</v>
      </c>
      <c r="P392" s="142"/>
      <c r="Q392" s="143"/>
    </row>
    <row r="393" spans="1:18" ht="22.5" customHeight="1" x14ac:dyDescent="0.25">
      <c r="A393" s="143"/>
      <c r="B393" s="139"/>
      <c r="C393" s="139"/>
      <c r="D393" s="139"/>
      <c r="E393" s="139"/>
      <c r="F393" s="143"/>
      <c r="G393" s="139"/>
      <c r="H393" s="139"/>
      <c r="I393" s="141"/>
      <c r="J393" s="160"/>
      <c r="K393" s="176"/>
      <c r="L393" s="176"/>
      <c r="M393" s="139"/>
      <c r="N393" s="13">
        <v>251912.6</v>
      </c>
      <c r="O393" s="13" t="s">
        <v>357</v>
      </c>
      <c r="P393" s="142"/>
      <c r="Q393" s="143"/>
    </row>
    <row r="394" spans="1:18" ht="22.5" customHeight="1" x14ac:dyDescent="0.25">
      <c r="A394" s="143"/>
      <c r="B394" s="139"/>
      <c r="C394" s="139"/>
      <c r="D394" s="139"/>
      <c r="E394" s="139"/>
      <c r="F394" s="143"/>
      <c r="G394" s="139"/>
      <c r="H394" s="139"/>
      <c r="I394" s="141"/>
      <c r="J394" s="160"/>
      <c r="K394" s="176"/>
      <c r="L394" s="176"/>
      <c r="M394" s="139"/>
      <c r="N394" s="13">
        <v>2467798.86</v>
      </c>
      <c r="O394" s="13" t="s">
        <v>400</v>
      </c>
      <c r="P394" s="142"/>
      <c r="Q394" s="143"/>
    </row>
    <row r="395" spans="1:18" ht="22.5" customHeight="1" x14ac:dyDescent="0.25">
      <c r="A395" s="143"/>
      <c r="B395" s="139"/>
      <c r="C395" s="139"/>
      <c r="D395" s="139"/>
      <c r="E395" s="139"/>
      <c r="F395" s="143"/>
      <c r="G395" s="139"/>
      <c r="H395" s="139"/>
      <c r="I395" s="141"/>
      <c r="J395" s="160"/>
      <c r="K395" s="176"/>
      <c r="L395" s="176"/>
      <c r="M395" s="139"/>
      <c r="N395" s="13">
        <v>219610.32</v>
      </c>
      <c r="O395" s="13" t="s">
        <v>401</v>
      </c>
      <c r="P395" s="142"/>
      <c r="Q395" s="143"/>
    </row>
    <row r="396" spans="1:18" ht="22.5" customHeight="1" x14ac:dyDescent="0.25">
      <c r="A396" s="143"/>
      <c r="B396" s="139"/>
      <c r="C396" s="139"/>
      <c r="D396" s="139"/>
      <c r="E396" s="139"/>
      <c r="F396" s="143"/>
      <c r="G396" s="139"/>
      <c r="H396" s="139"/>
      <c r="I396" s="141"/>
      <c r="J396" s="160"/>
      <c r="K396" s="176"/>
      <c r="L396" s="176"/>
      <c r="M396" s="139"/>
      <c r="N396" s="13">
        <v>137123.54999999999</v>
      </c>
      <c r="O396" s="13" t="s">
        <v>402</v>
      </c>
      <c r="P396" s="142"/>
      <c r="Q396" s="143"/>
    </row>
    <row r="397" spans="1:18" ht="22.5" customHeight="1" x14ac:dyDescent="0.25">
      <c r="A397" s="143"/>
      <c r="B397" s="139"/>
      <c r="C397" s="139"/>
      <c r="D397" s="139"/>
      <c r="E397" s="139"/>
      <c r="F397" s="143"/>
      <c r="G397" s="139"/>
      <c r="H397" s="139"/>
      <c r="I397" s="141"/>
      <c r="J397" s="160"/>
      <c r="K397" s="176"/>
      <c r="L397" s="176"/>
      <c r="M397" s="139"/>
      <c r="N397" s="13">
        <v>1643266.13</v>
      </c>
      <c r="O397" s="13" t="s">
        <v>511</v>
      </c>
      <c r="P397" s="142"/>
      <c r="Q397" s="143"/>
    </row>
    <row r="398" spans="1:18" ht="22.5" customHeight="1" x14ac:dyDescent="0.25">
      <c r="A398" s="143"/>
      <c r="B398" s="139"/>
      <c r="C398" s="139"/>
      <c r="D398" s="139"/>
      <c r="E398" s="139"/>
      <c r="F398" s="143"/>
      <c r="G398" s="139"/>
      <c r="H398" s="139"/>
      <c r="I398" s="141"/>
      <c r="J398" s="160"/>
      <c r="K398" s="176"/>
      <c r="L398" s="176"/>
      <c r="M398" s="139"/>
      <c r="N398" s="13">
        <v>387617.25</v>
      </c>
      <c r="O398" s="13" t="s">
        <v>403</v>
      </c>
      <c r="P398" s="142"/>
      <c r="Q398" s="143"/>
    </row>
    <row r="399" spans="1:18" ht="22.5" customHeight="1" x14ac:dyDescent="0.25">
      <c r="A399" s="143"/>
      <c r="B399" s="139"/>
      <c r="C399" s="139"/>
      <c r="D399" s="139"/>
      <c r="E399" s="139"/>
      <c r="F399" s="143"/>
      <c r="G399" s="139"/>
      <c r="H399" s="139"/>
      <c r="I399" s="141"/>
      <c r="J399" s="160"/>
      <c r="K399" s="176"/>
      <c r="L399" s="176"/>
      <c r="M399" s="139"/>
      <c r="N399" s="13">
        <v>1303896.53</v>
      </c>
      <c r="O399" s="13" t="s">
        <v>512</v>
      </c>
      <c r="P399" s="142"/>
      <c r="Q399" s="143"/>
    </row>
    <row r="400" spans="1:18" ht="22.5" customHeight="1" x14ac:dyDescent="0.25">
      <c r="A400" s="143"/>
      <c r="B400" s="139"/>
      <c r="C400" s="139"/>
      <c r="D400" s="139"/>
      <c r="E400" s="139"/>
      <c r="F400" s="143"/>
      <c r="G400" s="139"/>
      <c r="H400" s="139"/>
      <c r="I400" s="141"/>
      <c r="J400" s="160"/>
      <c r="K400" s="176"/>
      <c r="L400" s="176"/>
      <c r="M400" s="139"/>
      <c r="N400" s="13">
        <v>113123.44</v>
      </c>
      <c r="O400" s="13" t="s">
        <v>513</v>
      </c>
      <c r="P400" s="142"/>
      <c r="Q400" s="143"/>
    </row>
    <row r="401" spans="1:18" ht="22.5" customHeight="1" x14ac:dyDescent="0.25">
      <c r="A401" s="143"/>
      <c r="B401" s="139"/>
      <c r="C401" s="139"/>
      <c r="D401" s="139"/>
      <c r="E401" s="139"/>
      <c r="F401" s="143"/>
      <c r="G401" s="139"/>
      <c r="H401" s="139"/>
      <c r="I401" s="141"/>
      <c r="J401" s="160"/>
      <c r="K401" s="176"/>
      <c r="L401" s="176"/>
      <c r="M401" s="139"/>
      <c r="N401" s="13">
        <v>100977.95</v>
      </c>
      <c r="O401" s="13" t="s">
        <v>678</v>
      </c>
      <c r="P401" s="142"/>
      <c r="Q401" s="143"/>
      <c r="R401" s="132"/>
    </row>
    <row r="402" spans="1:18" ht="22.5" customHeight="1" x14ac:dyDescent="0.25">
      <c r="A402" s="143"/>
      <c r="B402" s="139"/>
      <c r="C402" s="139"/>
      <c r="D402" s="139"/>
      <c r="E402" s="139"/>
      <c r="F402" s="143"/>
      <c r="G402" s="139"/>
      <c r="H402" s="139"/>
      <c r="I402" s="141"/>
      <c r="J402" s="160"/>
      <c r="K402" s="176"/>
      <c r="L402" s="176"/>
      <c r="M402" s="139"/>
      <c r="N402" s="13">
        <v>750000</v>
      </c>
      <c r="O402" s="13" t="s">
        <v>679</v>
      </c>
      <c r="P402" s="142"/>
      <c r="Q402" s="143"/>
      <c r="R402" s="132"/>
    </row>
    <row r="403" spans="1:18" ht="22.5" customHeight="1" x14ac:dyDescent="0.25">
      <c r="A403" s="143"/>
      <c r="B403" s="139"/>
      <c r="C403" s="139"/>
      <c r="D403" s="139"/>
      <c r="E403" s="139"/>
      <c r="F403" s="143"/>
      <c r="G403" s="139"/>
      <c r="H403" s="139"/>
      <c r="I403" s="141"/>
      <c r="J403" s="160"/>
      <c r="K403" s="176"/>
      <c r="L403" s="176"/>
      <c r="M403" s="139"/>
      <c r="N403" s="13">
        <v>1369600.22</v>
      </c>
      <c r="O403" s="13" t="s">
        <v>680</v>
      </c>
      <c r="P403" s="142"/>
      <c r="Q403" s="143"/>
      <c r="R403" s="132"/>
    </row>
    <row r="404" spans="1:18" ht="22.5" customHeight="1" x14ac:dyDescent="0.25">
      <c r="A404" s="143"/>
      <c r="B404" s="139"/>
      <c r="C404" s="139"/>
      <c r="D404" s="139"/>
      <c r="E404" s="139"/>
      <c r="F404" s="143"/>
      <c r="G404" s="139"/>
      <c r="H404" s="139"/>
      <c r="I404" s="141"/>
      <c r="J404" s="160"/>
      <c r="K404" s="176"/>
      <c r="L404" s="176"/>
      <c r="M404" s="139"/>
      <c r="N404" s="13">
        <v>192652.9</v>
      </c>
      <c r="O404" s="13" t="s">
        <v>524</v>
      </c>
      <c r="P404" s="142"/>
      <c r="Q404" s="143"/>
    </row>
    <row r="405" spans="1:18" ht="22.5" customHeight="1" x14ac:dyDescent="0.25">
      <c r="A405" s="143"/>
      <c r="B405" s="139"/>
      <c r="C405" s="139"/>
      <c r="D405" s="139"/>
      <c r="E405" s="139"/>
      <c r="F405" s="143"/>
      <c r="G405" s="139"/>
      <c r="H405" s="139"/>
      <c r="I405" s="141"/>
      <c r="J405" s="160"/>
      <c r="K405" s="176"/>
      <c r="L405" s="176"/>
      <c r="M405" s="139"/>
      <c r="N405" s="13">
        <v>979634.88</v>
      </c>
      <c r="O405" s="13" t="s">
        <v>677</v>
      </c>
      <c r="P405" s="142"/>
      <c r="Q405" s="143"/>
    </row>
    <row r="406" spans="1:18" ht="22.5" customHeight="1" x14ac:dyDescent="0.25">
      <c r="A406" s="143"/>
      <c r="B406" s="139"/>
      <c r="C406" s="139"/>
      <c r="D406" s="139"/>
      <c r="E406" s="139"/>
      <c r="F406" s="143"/>
      <c r="G406" s="139"/>
      <c r="H406" s="139"/>
      <c r="I406" s="141"/>
      <c r="J406" s="160"/>
      <c r="K406" s="176"/>
      <c r="L406" s="176"/>
      <c r="M406" s="139"/>
      <c r="N406" s="13">
        <v>84991.15</v>
      </c>
      <c r="O406" s="13" t="s">
        <v>525</v>
      </c>
      <c r="P406" s="142"/>
      <c r="Q406" s="143"/>
    </row>
    <row r="407" spans="1:18" ht="42.75" customHeight="1" x14ac:dyDescent="0.25">
      <c r="A407" s="143">
        <v>12</v>
      </c>
      <c r="B407" s="139" t="s">
        <v>43</v>
      </c>
      <c r="C407" s="139" t="s">
        <v>326</v>
      </c>
      <c r="D407" s="139" t="s">
        <v>327</v>
      </c>
      <c r="E407" s="139" t="s">
        <v>15</v>
      </c>
      <c r="F407" s="143" t="s">
        <v>15</v>
      </c>
      <c r="G407" s="139" t="s">
        <v>106</v>
      </c>
      <c r="H407" s="139" t="s">
        <v>101</v>
      </c>
      <c r="I407" s="141">
        <v>4169259.8668</v>
      </c>
      <c r="J407" s="160" t="s">
        <v>26</v>
      </c>
      <c r="K407" s="176" t="s">
        <v>297</v>
      </c>
      <c r="L407" s="176" t="s">
        <v>232</v>
      </c>
      <c r="M407" s="139" t="s">
        <v>359</v>
      </c>
      <c r="N407" s="13">
        <v>1113579.18</v>
      </c>
      <c r="O407" s="13" t="s">
        <v>404</v>
      </c>
      <c r="P407" s="142">
        <f>SUM(N407:N411)</f>
        <v>5435078.0099999998</v>
      </c>
      <c r="Q407" s="143" t="s">
        <v>14</v>
      </c>
    </row>
    <row r="408" spans="1:18" ht="42.75" customHeight="1" x14ac:dyDescent="0.25">
      <c r="A408" s="143"/>
      <c r="B408" s="139"/>
      <c r="C408" s="139"/>
      <c r="D408" s="139"/>
      <c r="E408" s="139"/>
      <c r="F408" s="143"/>
      <c r="G408" s="139"/>
      <c r="H408" s="139"/>
      <c r="I408" s="141"/>
      <c r="J408" s="160"/>
      <c r="K408" s="176"/>
      <c r="L408" s="176"/>
      <c r="M408" s="139"/>
      <c r="N408" s="13">
        <v>204724.5</v>
      </c>
      <c r="O408" s="13" t="s">
        <v>405</v>
      </c>
      <c r="P408" s="142"/>
      <c r="Q408" s="143"/>
    </row>
    <row r="409" spans="1:18" ht="42.75" customHeight="1" x14ac:dyDescent="0.25">
      <c r="A409" s="143"/>
      <c r="B409" s="139"/>
      <c r="C409" s="139"/>
      <c r="D409" s="139"/>
      <c r="E409" s="139"/>
      <c r="F409" s="143"/>
      <c r="G409" s="139"/>
      <c r="H409" s="139"/>
      <c r="I409" s="141"/>
      <c r="J409" s="160"/>
      <c r="K409" s="176"/>
      <c r="L409" s="176"/>
      <c r="M409" s="139"/>
      <c r="N409" s="13">
        <v>114373.28</v>
      </c>
      <c r="O409" s="13" t="s">
        <v>406</v>
      </c>
      <c r="P409" s="142"/>
      <c r="Q409" s="143"/>
    </row>
    <row r="410" spans="1:18" ht="42.75" customHeight="1" x14ac:dyDescent="0.25">
      <c r="A410" s="143"/>
      <c r="B410" s="139"/>
      <c r="C410" s="139"/>
      <c r="D410" s="139"/>
      <c r="E410" s="139"/>
      <c r="F410" s="143"/>
      <c r="G410" s="139"/>
      <c r="H410" s="139"/>
      <c r="I410" s="141"/>
      <c r="J410" s="160"/>
      <c r="K410" s="176"/>
      <c r="L410" s="176"/>
      <c r="M410" s="139"/>
      <c r="N410" s="13">
        <v>3682881.64</v>
      </c>
      <c r="O410" s="13" t="s">
        <v>681</v>
      </c>
      <c r="P410" s="142"/>
      <c r="Q410" s="143"/>
    </row>
    <row r="411" spans="1:18" ht="42.75" customHeight="1" x14ac:dyDescent="0.25">
      <c r="A411" s="143"/>
      <c r="B411" s="139"/>
      <c r="C411" s="139"/>
      <c r="D411" s="139"/>
      <c r="E411" s="139"/>
      <c r="F411" s="143"/>
      <c r="G411" s="139"/>
      <c r="H411" s="139"/>
      <c r="I411" s="141"/>
      <c r="J411" s="160"/>
      <c r="K411" s="176"/>
      <c r="L411" s="176"/>
      <c r="M411" s="139"/>
      <c r="N411" s="13">
        <v>319519.40999999997</v>
      </c>
      <c r="O411" s="13" t="s">
        <v>681</v>
      </c>
      <c r="P411" s="142"/>
      <c r="Q411" s="143"/>
    </row>
    <row r="412" spans="1:18" ht="63" customHeight="1" x14ac:dyDescent="0.25">
      <c r="A412" s="137">
        <v>13</v>
      </c>
      <c r="B412" s="135" t="s">
        <v>43</v>
      </c>
      <c r="C412" s="135" t="s">
        <v>514</v>
      </c>
      <c r="D412" s="135" t="s">
        <v>515</v>
      </c>
      <c r="E412" s="135" t="s">
        <v>15</v>
      </c>
      <c r="F412" s="137" t="s">
        <v>15</v>
      </c>
      <c r="G412" s="135" t="s">
        <v>106</v>
      </c>
      <c r="H412" s="135" t="s">
        <v>101</v>
      </c>
      <c r="I412" s="133">
        <v>21435914.640000001</v>
      </c>
      <c r="J412" s="161" t="s">
        <v>26</v>
      </c>
      <c r="K412" s="154" t="s">
        <v>516</v>
      </c>
      <c r="L412" s="154" t="s">
        <v>237</v>
      </c>
      <c r="M412" s="135" t="s">
        <v>961</v>
      </c>
      <c r="N412" s="39">
        <v>464156.43</v>
      </c>
      <c r="O412" s="39" t="s">
        <v>1357</v>
      </c>
      <c r="P412" s="146">
        <f>SUM(N412:N419)</f>
        <v>3668930.95</v>
      </c>
      <c r="Q412" s="137" t="s">
        <v>13</v>
      </c>
    </row>
    <row r="413" spans="1:18" ht="63" customHeight="1" x14ac:dyDescent="0.25">
      <c r="A413" s="140"/>
      <c r="B413" s="149"/>
      <c r="C413" s="149"/>
      <c r="D413" s="149"/>
      <c r="E413" s="149"/>
      <c r="F413" s="140"/>
      <c r="G413" s="149"/>
      <c r="H413" s="149"/>
      <c r="I413" s="153"/>
      <c r="J413" s="174"/>
      <c r="K413" s="156"/>
      <c r="L413" s="156"/>
      <c r="M413" s="149"/>
      <c r="N413" s="39">
        <v>39546.959999999999</v>
      </c>
      <c r="O413" s="39" t="s">
        <v>1358</v>
      </c>
      <c r="P413" s="147"/>
      <c r="Q413" s="140"/>
    </row>
    <row r="414" spans="1:18" ht="63" customHeight="1" x14ac:dyDescent="0.25">
      <c r="A414" s="140"/>
      <c r="B414" s="149"/>
      <c r="C414" s="149"/>
      <c r="D414" s="149"/>
      <c r="E414" s="149"/>
      <c r="F414" s="140"/>
      <c r="G414" s="149"/>
      <c r="H414" s="149"/>
      <c r="I414" s="153"/>
      <c r="J414" s="174"/>
      <c r="K414" s="156"/>
      <c r="L414" s="156"/>
      <c r="M414" s="149"/>
      <c r="N414" s="39">
        <v>1459755.74</v>
      </c>
      <c r="O414" s="39" t="s">
        <v>1359</v>
      </c>
      <c r="P414" s="147"/>
      <c r="Q414" s="140"/>
    </row>
    <row r="415" spans="1:18" ht="63" customHeight="1" x14ac:dyDescent="0.25">
      <c r="A415" s="140"/>
      <c r="B415" s="149"/>
      <c r="C415" s="149"/>
      <c r="D415" s="149"/>
      <c r="E415" s="149"/>
      <c r="F415" s="140"/>
      <c r="G415" s="149"/>
      <c r="H415" s="149"/>
      <c r="I415" s="153"/>
      <c r="J415" s="174"/>
      <c r="K415" s="156"/>
      <c r="L415" s="156"/>
      <c r="M415" s="149"/>
      <c r="N415" s="39">
        <v>124373.81</v>
      </c>
      <c r="O415" s="39" t="s">
        <v>1360</v>
      </c>
      <c r="P415" s="147"/>
      <c r="Q415" s="140"/>
    </row>
    <row r="416" spans="1:18" ht="63" customHeight="1" x14ac:dyDescent="0.25">
      <c r="A416" s="140"/>
      <c r="B416" s="149"/>
      <c r="C416" s="149"/>
      <c r="D416" s="149"/>
      <c r="E416" s="149"/>
      <c r="F416" s="140"/>
      <c r="G416" s="149"/>
      <c r="H416" s="149"/>
      <c r="I416" s="153"/>
      <c r="J416" s="174"/>
      <c r="K416" s="156"/>
      <c r="L416" s="156"/>
      <c r="M416" s="149"/>
      <c r="N416" s="39">
        <v>1456962.22</v>
      </c>
      <c r="O416" s="39" t="s">
        <v>1361</v>
      </c>
      <c r="P416" s="147"/>
      <c r="Q416" s="140"/>
    </row>
    <row r="417" spans="1:18" ht="63" customHeight="1" x14ac:dyDescent="0.25">
      <c r="A417" s="140"/>
      <c r="B417" s="149"/>
      <c r="C417" s="149"/>
      <c r="D417" s="149"/>
      <c r="E417" s="149"/>
      <c r="F417" s="140"/>
      <c r="G417" s="149"/>
      <c r="H417" s="149"/>
      <c r="I417" s="153"/>
      <c r="J417" s="174"/>
      <c r="K417" s="156"/>
      <c r="L417" s="156"/>
      <c r="M417" s="136"/>
      <c r="N417" s="39">
        <v>124135.79</v>
      </c>
      <c r="O417" s="39" t="s">
        <v>1362</v>
      </c>
      <c r="P417" s="147"/>
      <c r="Q417" s="140"/>
    </row>
    <row r="418" spans="1:18" ht="78.75" x14ac:dyDescent="0.25">
      <c r="A418" s="140"/>
      <c r="B418" s="149"/>
      <c r="C418" s="149"/>
      <c r="D418" s="149"/>
      <c r="E418" s="149"/>
      <c r="F418" s="140"/>
      <c r="G418" s="149"/>
      <c r="H418" s="149"/>
      <c r="I418" s="153"/>
      <c r="J418" s="174"/>
      <c r="K418" s="156"/>
      <c r="L418" s="156"/>
      <c r="M418" s="2" t="s">
        <v>962</v>
      </c>
      <c r="N418" s="13"/>
      <c r="O418" s="13"/>
      <c r="P418" s="147"/>
      <c r="Q418" s="140"/>
    </row>
    <row r="419" spans="1:18" ht="63" x14ac:dyDescent="0.25">
      <c r="A419" s="138"/>
      <c r="B419" s="136"/>
      <c r="C419" s="136"/>
      <c r="D419" s="136"/>
      <c r="E419" s="136"/>
      <c r="F419" s="138"/>
      <c r="G419" s="136"/>
      <c r="H419" s="136"/>
      <c r="I419" s="134"/>
      <c r="J419" s="162"/>
      <c r="K419" s="155"/>
      <c r="L419" s="155"/>
      <c r="M419" s="2" t="s">
        <v>1269</v>
      </c>
      <c r="N419" s="13"/>
      <c r="O419" s="13"/>
      <c r="P419" s="148"/>
      <c r="Q419" s="138"/>
    </row>
    <row r="420" spans="1:18" ht="47.25" customHeight="1" x14ac:dyDescent="0.25">
      <c r="A420" s="137">
        <v>14</v>
      </c>
      <c r="B420" s="135" t="s">
        <v>0</v>
      </c>
      <c r="C420" s="137" t="s">
        <v>115</v>
      </c>
      <c r="D420" s="135" t="s">
        <v>336</v>
      </c>
      <c r="E420" s="135" t="s">
        <v>25</v>
      </c>
      <c r="F420" s="135">
        <v>2</v>
      </c>
      <c r="G420" s="135" t="s">
        <v>114</v>
      </c>
      <c r="H420" s="135" t="s">
        <v>116</v>
      </c>
      <c r="I420" s="133">
        <v>2794905.12</v>
      </c>
      <c r="J420" s="161" t="s">
        <v>26</v>
      </c>
      <c r="K420" s="171" t="s">
        <v>126</v>
      </c>
      <c r="L420" s="171" t="s">
        <v>127</v>
      </c>
      <c r="M420" s="19" t="s">
        <v>302</v>
      </c>
      <c r="N420" s="18">
        <v>0</v>
      </c>
      <c r="O420" s="1" t="s">
        <v>15</v>
      </c>
      <c r="P420" s="133">
        <f>SUM(N420:N424)</f>
        <v>423643.59</v>
      </c>
      <c r="Q420" s="168" t="s">
        <v>13</v>
      </c>
    </row>
    <row r="421" spans="1:18" ht="63" x14ac:dyDescent="0.25">
      <c r="A421" s="140"/>
      <c r="B421" s="149"/>
      <c r="C421" s="140"/>
      <c r="D421" s="149"/>
      <c r="E421" s="149"/>
      <c r="F421" s="149"/>
      <c r="G421" s="149"/>
      <c r="H421" s="149"/>
      <c r="I421" s="153"/>
      <c r="J421" s="174"/>
      <c r="K421" s="172"/>
      <c r="L421" s="172"/>
      <c r="M421" s="2" t="s">
        <v>682</v>
      </c>
      <c r="N421" s="18"/>
      <c r="O421" s="1"/>
      <c r="P421" s="153"/>
      <c r="Q421" s="169"/>
    </row>
    <row r="422" spans="1:18" ht="126" customHeight="1" x14ac:dyDescent="0.25">
      <c r="A422" s="140"/>
      <c r="B422" s="149"/>
      <c r="C422" s="140"/>
      <c r="D422" s="149"/>
      <c r="E422" s="149"/>
      <c r="F422" s="149"/>
      <c r="G422" s="149"/>
      <c r="H422" s="149"/>
      <c r="I422" s="153"/>
      <c r="J422" s="174"/>
      <c r="K422" s="172"/>
      <c r="L422" s="172"/>
      <c r="M422" s="135" t="s">
        <v>963</v>
      </c>
      <c r="N422" s="34">
        <f>35250</f>
        <v>35250</v>
      </c>
      <c r="O422" s="1" t="s">
        <v>964</v>
      </c>
      <c r="P422" s="153"/>
      <c r="Q422" s="169"/>
    </row>
    <row r="423" spans="1:18" x14ac:dyDescent="0.25">
      <c r="A423" s="140"/>
      <c r="B423" s="149"/>
      <c r="C423" s="140"/>
      <c r="D423" s="149"/>
      <c r="E423" s="149"/>
      <c r="F423" s="149"/>
      <c r="G423" s="149"/>
      <c r="H423" s="149"/>
      <c r="I423" s="153"/>
      <c r="J423" s="174"/>
      <c r="K423" s="172"/>
      <c r="L423" s="172"/>
      <c r="M423" s="149"/>
      <c r="N423" s="51">
        <v>107022.19</v>
      </c>
      <c r="O423" s="35" t="s">
        <v>1363</v>
      </c>
      <c r="P423" s="153"/>
      <c r="Q423" s="169"/>
    </row>
    <row r="424" spans="1:18" x14ac:dyDescent="0.25">
      <c r="A424" s="138"/>
      <c r="B424" s="136"/>
      <c r="C424" s="138"/>
      <c r="D424" s="136"/>
      <c r="E424" s="136"/>
      <c r="F424" s="136"/>
      <c r="G424" s="136"/>
      <c r="H424" s="136"/>
      <c r="I424" s="134"/>
      <c r="J424" s="162"/>
      <c r="K424" s="173"/>
      <c r="L424" s="173"/>
      <c r="M424" s="136"/>
      <c r="N424" s="51">
        <v>281371.40000000002</v>
      </c>
      <c r="O424" s="35" t="s">
        <v>1364</v>
      </c>
      <c r="P424" s="134"/>
      <c r="Q424" s="170"/>
    </row>
    <row r="425" spans="1:18" ht="94.5" x14ac:dyDescent="0.25">
      <c r="A425" s="7">
        <v>15</v>
      </c>
      <c r="B425" s="2" t="s">
        <v>0</v>
      </c>
      <c r="C425" s="7" t="s">
        <v>311</v>
      </c>
      <c r="D425" s="2" t="s">
        <v>305</v>
      </c>
      <c r="E425" s="2" t="s">
        <v>44</v>
      </c>
      <c r="F425" s="7">
        <v>1</v>
      </c>
      <c r="G425" s="2" t="s">
        <v>304</v>
      </c>
      <c r="H425" s="2" t="s">
        <v>313</v>
      </c>
      <c r="I425" s="1">
        <v>6301143.7600999996</v>
      </c>
      <c r="J425" s="6" t="s">
        <v>26</v>
      </c>
      <c r="K425" s="17" t="s">
        <v>303</v>
      </c>
      <c r="L425" s="17" t="s">
        <v>309</v>
      </c>
      <c r="M425" s="32" t="s">
        <v>965</v>
      </c>
      <c r="N425" s="13">
        <v>285600</v>
      </c>
      <c r="O425" s="13" t="s">
        <v>550</v>
      </c>
      <c r="P425" s="13">
        <f>N425</f>
        <v>285600</v>
      </c>
      <c r="Q425" s="7" t="s">
        <v>13</v>
      </c>
    </row>
    <row r="426" spans="1:18" ht="267.75" customHeight="1" x14ac:dyDescent="0.25">
      <c r="A426" s="137">
        <v>16</v>
      </c>
      <c r="B426" s="135" t="s">
        <v>0</v>
      </c>
      <c r="C426" s="137" t="s">
        <v>312</v>
      </c>
      <c r="D426" s="135" t="s">
        <v>308</v>
      </c>
      <c r="E426" s="135" t="s">
        <v>44</v>
      </c>
      <c r="F426" s="137">
        <v>1</v>
      </c>
      <c r="G426" s="135" t="s">
        <v>307</v>
      </c>
      <c r="H426" s="135" t="s">
        <v>314</v>
      </c>
      <c r="I426" s="133">
        <v>62451779.696599998</v>
      </c>
      <c r="J426" s="161" t="s">
        <v>26</v>
      </c>
      <c r="K426" s="154" t="s">
        <v>306</v>
      </c>
      <c r="L426" s="154" t="s">
        <v>310</v>
      </c>
      <c r="M426" s="179" t="s">
        <v>683</v>
      </c>
      <c r="N426" s="13">
        <v>100245.71</v>
      </c>
      <c r="O426" s="13" t="s">
        <v>966</v>
      </c>
      <c r="P426" s="146">
        <f>SUM(N426:N431)</f>
        <v>235650</v>
      </c>
      <c r="Q426" s="137" t="s">
        <v>13</v>
      </c>
      <c r="R426" s="132"/>
    </row>
    <row r="427" spans="1:18" x14ac:dyDescent="0.25">
      <c r="A427" s="140"/>
      <c r="B427" s="149"/>
      <c r="C427" s="140"/>
      <c r="D427" s="149"/>
      <c r="E427" s="149"/>
      <c r="F427" s="140"/>
      <c r="G427" s="149"/>
      <c r="H427" s="149"/>
      <c r="I427" s="153"/>
      <c r="J427" s="174"/>
      <c r="K427" s="156"/>
      <c r="L427" s="156"/>
      <c r="M427" s="180"/>
      <c r="N427" s="7">
        <v>9336.64</v>
      </c>
      <c r="O427" s="7" t="s">
        <v>967</v>
      </c>
      <c r="P427" s="147"/>
      <c r="Q427" s="140"/>
      <c r="R427" s="132"/>
    </row>
    <row r="428" spans="1:18" x14ac:dyDescent="0.25">
      <c r="A428" s="140"/>
      <c r="B428" s="149"/>
      <c r="C428" s="140"/>
      <c r="D428" s="149"/>
      <c r="E428" s="149"/>
      <c r="F428" s="140"/>
      <c r="G428" s="149"/>
      <c r="H428" s="149"/>
      <c r="I428" s="153"/>
      <c r="J428" s="174"/>
      <c r="K428" s="156"/>
      <c r="L428" s="156"/>
      <c r="M428" s="180"/>
      <c r="N428" s="13">
        <v>9336.61</v>
      </c>
      <c r="O428" s="13" t="s">
        <v>968</v>
      </c>
      <c r="P428" s="147"/>
      <c r="Q428" s="140"/>
    </row>
    <row r="429" spans="1:18" x14ac:dyDescent="0.25">
      <c r="A429" s="140"/>
      <c r="B429" s="149"/>
      <c r="C429" s="140"/>
      <c r="D429" s="149"/>
      <c r="E429" s="149"/>
      <c r="F429" s="140"/>
      <c r="G429" s="149"/>
      <c r="H429" s="149"/>
      <c r="I429" s="153"/>
      <c r="J429" s="174"/>
      <c r="K429" s="156"/>
      <c r="L429" s="156"/>
      <c r="M429" s="180"/>
      <c r="N429" s="39">
        <v>107566.21</v>
      </c>
      <c r="O429" s="39" t="s">
        <v>1366</v>
      </c>
      <c r="P429" s="147"/>
      <c r="Q429" s="140"/>
    </row>
    <row r="430" spans="1:18" x14ac:dyDescent="0.25">
      <c r="A430" s="140"/>
      <c r="B430" s="149"/>
      <c r="C430" s="140"/>
      <c r="D430" s="149"/>
      <c r="E430" s="149"/>
      <c r="F430" s="140"/>
      <c r="G430" s="149"/>
      <c r="H430" s="149"/>
      <c r="I430" s="153"/>
      <c r="J430" s="174"/>
      <c r="K430" s="156"/>
      <c r="L430" s="156"/>
      <c r="M430" s="181"/>
      <c r="N430" s="39">
        <v>9164.83</v>
      </c>
      <c r="O430" s="39" t="s">
        <v>1366</v>
      </c>
      <c r="P430" s="147"/>
      <c r="Q430" s="140"/>
    </row>
    <row r="431" spans="1:18" ht="78.75" x14ac:dyDescent="0.25">
      <c r="A431" s="138"/>
      <c r="B431" s="136"/>
      <c r="C431" s="138"/>
      <c r="D431" s="136"/>
      <c r="E431" s="136"/>
      <c r="F431" s="138"/>
      <c r="G431" s="136"/>
      <c r="H431" s="136"/>
      <c r="I431" s="134"/>
      <c r="J431" s="162"/>
      <c r="K431" s="155"/>
      <c r="L431" s="155"/>
      <c r="M431" s="48" t="s">
        <v>1365</v>
      </c>
      <c r="N431" s="13"/>
      <c r="O431" s="13"/>
      <c r="P431" s="148"/>
      <c r="Q431" s="138"/>
    </row>
    <row r="432" spans="1:18" ht="63" x14ac:dyDescent="0.25">
      <c r="A432" s="143">
        <v>17</v>
      </c>
      <c r="B432" s="139" t="s">
        <v>0</v>
      </c>
      <c r="C432" s="139" t="s">
        <v>362</v>
      </c>
      <c r="D432" s="139" t="s">
        <v>361</v>
      </c>
      <c r="E432" s="139" t="s">
        <v>24</v>
      </c>
      <c r="F432" s="143">
        <v>1</v>
      </c>
      <c r="G432" s="139" t="s">
        <v>360</v>
      </c>
      <c r="H432" s="139" t="s">
        <v>15</v>
      </c>
      <c r="I432" s="141">
        <v>518424.69</v>
      </c>
      <c r="J432" s="160" t="s">
        <v>26</v>
      </c>
      <c r="K432" s="139" t="s">
        <v>363</v>
      </c>
      <c r="L432" s="139" t="s">
        <v>407</v>
      </c>
      <c r="M432" s="32" t="s">
        <v>969</v>
      </c>
      <c r="N432" s="13"/>
      <c r="O432" s="13"/>
      <c r="P432" s="142">
        <f>SUM(N432:N433)</f>
        <v>527137.71</v>
      </c>
      <c r="Q432" s="143" t="s">
        <v>14</v>
      </c>
    </row>
    <row r="433" spans="1:18" ht="63" x14ac:dyDescent="0.25">
      <c r="A433" s="143"/>
      <c r="B433" s="139"/>
      <c r="C433" s="139"/>
      <c r="D433" s="139"/>
      <c r="E433" s="139"/>
      <c r="F433" s="143"/>
      <c r="G433" s="139"/>
      <c r="H433" s="139"/>
      <c r="I433" s="141"/>
      <c r="J433" s="160"/>
      <c r="K433" s="139"/>
      <c r="L433" s="139"/>
      <c r="M433" s="32" t="s">
        <v>970</v>
      </c>
      <c r="N433" s="39">
        <v>527137.71</v>
      </c>
      <c r="O433" s="39" t="s">
        <v>1367</v>
      </c>
      <c r="P433" s="142"/>
      <c r="Q433" s="143"/>
    </row>
    <row r="434" spans="1:18" ht="63" customHeight="1" x14ac:dyDescent="0.25">
      <c r="A434" s="143">
        <v>18</v>
      </c>
      <c r="B434" s="139" t="s">
        <v>0</v>
      </c>
      <c r="C434" s="139" t="s">
        <v>520</v>
      </c>
      <c r="D434" s="139" t="s">
        <v>519</v>
      </c>
      <c r="E434" s="139" t="s">
        <v>25</v>
      </c>
      <c r="F434" s="143">
        <v>3</v>
      </c>
      <c r="G434" s="139" t="s">
        <v>518</v>
      </c>
      <c r="H434" s="139" t="s">
        <v>15</v>
      </c>
      <c r="I434" s="141">
        <v>565250</v>
      </c>
      <c r="J434" s="160" t="s">
        <v>26</v>
      </c>
      <c r="K434" s="139" t="s">
        <v>517</v>
      </c>
      <c r="L434" s="176" t="s">
        <v>521</v>
      </c>
      <c r="M434" s="164" t="s">
        <v>684</v>
      </c>
      <c r="N434" s="13">
        <v>96470.37</v>
      </c>
      <c r="O434" s="32" t="s">
        <v>971</v>
      </c>
      <c r="P434" s="142">
        <f>SUM(N434:N435)</f>
        <v>123470.37</v>
      </c>
      <c r="Q434" s="143" t="s">
        <v>13</v>
      </c>
      <c r="R434" s="132"/>
    </row>
    <row r="435" spans="1:18" x14ac:dyDescent="0.25">
      <c r="A435" s="143"/>
      <c r="B435" s="139"/>
      <c r="C435" s="139"/>
      <c r="D435" s="139"/>
      <c r="E435" s="139"/>
      <c r="F435" s="143"/>
      <c r="G435" s="139"/>
      <c r="H435" s="139"/>
      <c r="I435" s="141"/>
      <c r="J435" s="160"/>
      <c r="K435" s="139"/>
      <c r="L435" s="176"/>
      <c r="M435" s="164"/>
      <c r="N435" s="13">
        <v>27000</v>
      </c>
      <c r="O435" s="13" t="s">
        <v>972</v>
      </c>
      <c r="P435" s="142"/>
      <c r="Q435" s="143"/>
      <c r="R435" s="132"/>
    </row>
    <row r="436" spans="1:18" ht="126" x14ac:dyDescent="0.25">
      <c r="A436" s="7">
        <v>19</v>
      </c>
      <c r="B436" s="2" t="s">
        <v>973</v>
      </c>
      <c r="C436" s="2" t="s">
        <v>987</v>
      </c>
      <c r="D436" s="2" t="s">
        <v>976</v>
      </c>
      <c r="E436" s="2" t="s">
        <v>44</v>
      </c>
      <c r="F436" s="7">
        <v>3</v>
      </c>
      <c r="G436" s="2" t="s">
        <v>975</v>
      </c>
      <c r="H436" s="2" t="s">
        <v>992</v>
      </c>
      <c r="I436" s="1">
        <v>62082547.990000002</v>
      </c>
      <c r="J436" s="6" t="s">
        <v>26</v>
      </c>
      <c r="K436" s="2" t="s">
        <v>974</v>
      </c>
      <c r="L436" s="17" t="s">
        <v>984</v>
      </c>
      <c r="M436" s="32"/>
      <c r="N436" s="13"/>
      <c r="O436" s="13"/>
      <c r="P436" s="13">
        <f>N436</f>
        <v>0</v>
      </c>
      <c r="Q436" s="7" t="s">
        <v>13</v>
      </c>
    </row>
    <row r="437" spans="1:18" ht="31.5" x14ac:dyDescent="0.25">
      <c r="A437" s="7">
        <v>20</v>
      </c>
      <c r="B437" s="2" t="s">
        <v>0</v>
      </c>
      <c r="C437" s="2" t="s">
        <v>988</v>
      </c>
      <c r="D437" s="2" t="s">
        <v>978</v>
      </c>
      <c r="E437" s="2" t="s">
        <v>24</v>
      </c>
      <c r="F437" s="7">
        <v>1</v>
      </c>
      <c r="G437" s="2" t="s">
        <v>977</v>
      </c>
      <c r="H437" s="2" t="s">
        <v>15</v>
      </c>
      <c r="I437" s="1">
        <v>995031.48</v>
      </c>
      <c r="J437" s="6" t="s">
        <v>26</v>
      </c>
      <c r="K437" s="2" t="s">
        <v>685</v>
      </c>
      <c r="L437" s="17" t="s">
        <v>985</v>
      </c>
      <c r="M437" s="32"/>
      <c r="N437" s="13"/>
      <c r="O437" s="13"/>
      <c r="P437" s="13">
        <f t="shared" ref="P437:P441" si="3">N437</f>
        <v>0</v>
      </c>
      <c r="Q437" s="7" t="s">
        <v>13</v>
      </c>
    </row>
    <row r="438" spans="1:18" ht="110.25" x14ac:dyDescent="0.25">
      <c r="A438" s="137">
        <v>21</v>
      </c>
      <c r="B438" s="135" t="s">
        <v>0</v>
      </c>
      <c r="C438" s="135" t="s">
        <v>989</v>
      </c>
      <c r="D438" s="135" t="s">
        <v>980</v>
      </c>
      <c r="E438" s="135" t="s">
        <v>44</v>
      </c>
      <c r="F438" s="137">
        <v>3</v>
      </c>
      <c r="G438" s="135" t="s">
        <v>979</v>
      </c>
      <c r="H438" s="135" t="s">
        <v>15</v>
      </c>
      <c r="I438" s="133">
        <v>1572998.79</v>
      </c>
      <c r="J438" s="161" t="s">
        <v>26</v>
      </c>
      <c r="K438" s="135" t="s">
        <v>986</v>
      </c>
      <c r="L438" s="154" t="s">
        <v>237</v>
      </c>
      <c r="M438" s="2" t="s">
        <v>991</v>
      </c>
      <c r="N438" s="13"/>
      <c r="O438" s="13"/>
      <c r="P438" s="146">
        <f>SUM(N438:N439)</f>
        <v>0</v>
      </c>
      <c r="Q438" s="137" t="s">
        <v>13</v>
      </c>
    </row>
    <row r="439" spans="1:18" ht="78.75" x14ac:dyDescent="0.25">
      <c r="A439" s="138"/>
      <c r="B439" s="136"/>
      <c r="C439" s="136"/>
      <c r="D439" s="136"/>
      <c r="E439" s="136"/>
      <c r="F439" s="138"/>
      <c r="G439" s="136"/>
      <c r="H439" s="136"/>
      <c r="I439" s="134"/>
      <c r="J439" s="162"/>
      <c r="K439" s="136"/>
      <c r="L439" s="155"/>
      <c r="M439" s="36" t="s">
        <v>1368</v>
      </c>
      <c r="N439" s="13"/>
      <c r="O439" s="13"/>
      <c r="P439" s="148"/>
      <c r="Q439" s="138"/>
    </row>
    <row r="440" spans="1:18" ht="31.5" x14ac:dyDescent="0.25">
      <c r="A440" s="7">
        <v>22</v>
      </c>
      <c r="B440" s="2" t="s">
        <v>0</v>
      </c>
      <c r="C440" s="2" t="s">
        <v>990</v>
      </c>
      <c r="D440" s="2" t="s">
        <v>983</v>
      </c>
      <c r="E440" s="2" t="s">
        <v>24</v>
      </c>
      <c r="F440" s="7">
        <v>1</v>
      </c>
      <c r="G440" s="2" t="s">
        <v>982</v>
      </c>
      <c r="H440" s="2" t="s">
        <v>15</v>
      </c>
      <c r="I440" s="1">
        <v>49951.22</v>
      </c>
      <c r="J440" s="6" t="s">
        <v>26</v>
      </c>
      <c r="K440" s="2" t="s">
        <v>981</v>
      </c>
      <c r="L440" s="17" t="s">
        <v>237</v>
      </c>
      <c r="M440" s="32"/>
      <c r="N440" s="13"/>
      <c r="O440" s="13"/>
      <c r="P440" s="13">
        <f t="shared" si="3"/>
        <v>0</v>
      </c>
      <c r="Q440" s="7" t="s">
        <v>13</v>
      </c>
    </row>
    <row r="441" spans="1:18" ht="78.75" x14ac:dyDescent="0.25">
      <c r="A441" s="7">
        <v>23</v>
      </c>
      <c r="B441" s="2" t="s">
        <v>0</v>
      </c>
      <c r="C441" s="2" t="s">
        <v>1256</v>
      </c>
      <c r="D441" s="2" t="s">
        <v>1255</v>
      </c>
      <c r="E441" s="2" t="s">
        <v>24</v>
      </c>
      <c r="F441" s="7">
        <v>1</v>
      </c>
      <c r="G441" s="2" t="s">
        <v>360</v>
      </c>
      <c r="H441" s="1" t="s">
        <v>15</v>
      </c>
      <c r="I441" s="1">
        <v>135780.51</v>
      </c>
      <c r="J441" s="6" t="s">
        <v>26</v>
      </c>
      <c r="K441" s="17" t="s">
        <v>1254</v>
      </c>
      <c r="L441" s="32" t="s">
        <v>1257</v>
      </c>
      <c r="M441" s="13"/>
      <c r="N441" s="13"/>
      <c r="O441" s="13"/>
      <c r="P441" s="13">
        <f t="shared" si="3"/>
        <v>0</v>
      </c>
      <c r="Q441" s="7" t="s">
        <v>13</v>
      </c>
    </row>
    <row r="442" spans="1:18" x14ac:dyDescent="0.25">
      <c r="A442" s="7"/>
      <c r="B442" s="2"/>
      <c r="C442" s="2"/>
      <c r="D442" s="2"/>
      <c r="E442" s="2"/>
      <c r="F442" s="7"/>
      <c r="G442" s="2"/>
      <c r="H442" s="2"/>
      <c r="I442" s="1"/>
      <c r="J442" s="6"/>
      <c r="K442" s="17"/>
      <c r="L442" s="17"/>
      <c r="M442" s="14"/>
      <c r="N442" s="13"/>
      <c r="O442" s="13"/>
      <c r="P442" s="13"/>
      <c r="Q442" s="7"/>
    </row>
    <row r="443" spans="1:18" x14ac:dyDescent="0.25">
      <c r="A443" s="166" t="s">
        <v>56</v>
      </c>
      <c r="B443" s="166"/>
      <c r="C443" s="166"/>
      <c r="D443" s="166"/>
      <c r="E443" s="166"/>
      <c r="F443" s="166"/>
      <c r="G443" s="166"/>
      <c r="H443" s="166"/>
      <c r="I443" s="166"/>
      <c r="J443" s="166"/>
      <c r="K443" s="166"/>
      <c r="L443" s="166"/>
      <c r="M443" s="166"/>
      <c r="N443" s="166"/>
      <c r="O443" s="166"/>
      <c r="P443" s="166"/>
      <c r="Q443" s="166"/>
    </row>
    <row r="444" spans="1:18" x14ac:dyDescent="0.25">
      <c r="A444" s="7"/>
      <c r="B444" s="2"/>
      <c r="C444" s="2"/>
      <c r="D444" s="2"/>
      <c r="E444" s="2"/>
      <c r="F444" s="2"/>
      <c r="G444" s="2"/>
      <c r="H444" s="13"/>
      <c r="I444" s="4"/>
      <c r="J444" s="1"/>
      <c r="K444" s="26"/>
      <c r="L444" s="26"/>
      <c r="M444" s="14"/>
      <c r="N444" s="13"/>
      <c r="O444" s="13"/>
      <c r="P444" s="13"/>
      <c r="Q444" s="7"/>
    </row>
    <row r="445" spans="1:18" ht="63" x14ac:dyDescent="0.25">
      <c r="A445" s="7">
        <v>1</v>
      </c>
      <c r="B445" s="2" t="s">
        <v>2</v>
      </c>
      <c r="C445" s="2" t="s">
        <v>274</v>
      </c>
      <c r="D445" s="2" t="s">
        <v>270</v>
      </c>
      <c r="E445" s="2" t="s">
        <v>44</v>
      </c>
      <c r="F445" s="2">
        <v>2</v>
      </c>
      <c r="G445" s="2" t="s">
        <v>269</v>
      </c>
      <c r="H445" s="2" t="s">
        <v>15</v>
      </c>
      <c r="I445" s="13">
        <v>48135.023999999998</v>
      </c>
      <c r="J445" s="2" t="s">
        <v>26</v>
      </c>
      <c r="K445" s="16" t="s">
        <v>268</v>
      </c>
      <c r="L445" s="16" t="s">
        <v>275</v>
      </c>
      <c r="M445" s="14" t="s">
        <v>686</v>
      </c>
      <c r="N445" s="1" t="s">
        <v>15</v>
      </c>
      <c r="O445" s="1" t="s">
        <v>15</v>
      </c>
      <c r="P445" s="13" t="s">
        <v>15</v>
      </c>
      <c r="Q445" s="7" t="s">
        <v>13</v>
      </c>
    </row>
    <row r="446" spans="1:18" ht="31.5" x14ac:dyDescent="0.25">
      <c r="A446" s="7">
        <v>2</v>
      </c>
      <c r="B446" s="2" t="s">
        <v>43</v>
      </c>
      <c r="C446" s="2" t="s">
        <v>277</v>
      </c>
      <c r="D446" s="2" t="s">
        <v>272</v>
      </c>
      <c r="E446" s="2" t="s">
        <v>15</v>
      </c>
      <c r="F446" s="2" t="s">
        <v>15</v>
      </c>
      <c r="G446" s="2" t="s">
        <v>269</v>
      </c>
      <c r="H446" s="2" t="s">
        <v>15</v>
      </c>
      <c r="I446" s="13">
        <v>4143.6899999999996</v>
      </c>
      <c r="J446" s="2" t="s">
        <v>26</v>
      </c>
      <c r="K446" s="16" t="s">
        <v>271</v>
      </c>
      <c r="L446" s="16" t="s">
        <v>122</v>
      </c>
      <c r="M446" s="14" t="s">
        <v>15</v>
      </c>
      <c r="N446" s="1">
        <v>4143.7</v>
      </c>
      <c r="O446" s="1" t="s">
        <v>276</v>
      </c>
      <c r="P446" s="13">
        <f t="shared" ref="P446:P447" si="4">N446</f>
        <v>4143.7</v>
      </c>
      <c r="Q446" s="7" t="s">
        <v>14</v>
      </c>
    </row>
    <row r="447" spans="1:18" ht="31.5" x14ac:dyDescent="0.25">
      <c r="A447" s="7">
        <v>3</v>
      </c>
      <c r="B447" s="2" t="s">
        <v>43</v>
      </c>
      <c r="C447" s="2" t="s">
        <v>278</v>
      </c>
      <c r="D447" s="2" t="s">
        <v>273</v>
      </c>
      <c r="E447" s="2" t="s">
        <v>15</v>
      </c>
      <c r="F447" s="2" t="s">
        <v>15</v>
      </c>
      <c r="G447" s="2" t="s">
        <v>269</v>
      </c>
      <c r="H447" s="2" t="s">
        <v>15</v>
      </c>
      <c r="I447" s="13">
        <v>5260.0379999999996</v>
      </c>
      <c r="J447" s="2" t="s">
        <v>26</v>
      </c>
      <c r="K447" s="16" t="s">
        <v>267</v>
      </c>
      <c r="L447" s="16" t="s">
        <v>279</v>
      </c>
      <c r="M447" s="14" t="s">
        <v>15</v>
      </c>
      <c r="N447" s="1">
        <v>5260.04</v>
      </c>
      <c r="O447" s="1" t="s">
        <v>280</v>
      </c>
      <c r="P447" s="13">
        <f t="shared" si="4"/>
        <v>5260.04</v>
      </c>
      <c r="Q447" s="7" t="s">
        <v>14</v>
      </c>
    </row>
    <row r="448" spans="1:18" ht="31.5" customHeight="1" x14ac:dyDescent="0.25">
      <c r="A448" s="143">
        <v>4</v>
      </c>
      <c r="B448" s="139" t="s">
        <v>43</v>
      </c>
      <c r="C448" s="139" t="s">
        <v>372</v>
      </c>
      <c r="D448" s="139" t="s">
        <v>373</v>
      </c>
      <c r="E448" s="139" t="s">
        <v>15</v>
      </c>
      <c r="F448" s="143" t="s">
        <v>15</v>
      </c>
      <c r="G448" s="139" t="s">
        <v>269</v>
      </c>
      <c r="H448" s="139" t="s">
        <v>15</v>
      </c>
      <c r="I448" s="142">
        <v>10898.5</v>
      </c>
      <c r="J448" s="139" t="s">
        <v>26</v>
      </c>
      <c r="K448" s="142" t="s">
        <v>371</v>
      </c>
      <c r="L448" s="163" t="s">
        <v>232</v>
      </c>
      <c r="M448" s="144" t="s">
        <v>15</v>
      </c>
      <c r="N448" s="13">
        <v>5449.25</v>
      </c>
      <c r="O448" s="1" t="s">
        <v>388</v>
      </c>
      <c r="P448" s="142">
        <f>SUM(N448:N449)</f>
        <v>10898.5</v>
      </c>
      <c r="Q448" s="143" t="s">
        <v>14</v>
      </c>
    </row>
    <row r="449" spans="1:18" ht="31.5" customHeight="1" x14ac:dyDescent="0.25">
      <c r="A449" s="143"/>
      <c r="B449" s="139"/>
      <c r="C449" s="139"/>
      <c r="D449" s="139"/>
      <c r="E449" s="139"/>
      <c r="F449" s="143"/>
      <c r="G449" s="139"/>
      <c r="H449" s="139"/>
      <c r="I449" s="142"/>
      <c r="J449" s="139"/>
      <c r="K449" s="142"/>
      <c r="L449" s="163"/>
      <c r="M449" s="144"/>
      <c r="N449" s="13">
        <v>5449.25</v>
      </c>
      <c r="O449" s="1" t="s">
        <v>390</v>
      </c>
      <c r="P449" s="142"/>
      <c r="Q449" s="143"/>
    </row>
    <row r="450" spans="1:18" ht="31.5" customHeight="1" x14ac:dyDescent="0.25">
      <c r="A450" s="7">
        <v>5</v>
      </c>
      <c r="B450" s="2" t="s">
        <v>43</v>
      </c>
      <c r="C450" s="2" t="s">
        <v>687</v>
      </c>
      <c r="D450" s="2" t="s">
        <v>688</v>
      </c>
      <c r="E450" s="2" t="s">
        <v>15</v>
      </c>
      <c r="F450" s="7" t="s">
        <v>15</v>
      </c>
      <c r="G450" s="2" t="s">
        <v>269</v>
      </c>
      <c r="H450" s="2" t="s">
        <v>15</v>
      </c>
      <c r="I450" s="13">
        <v>7681.9259999999995</v>
      </c>
      <c r="J450" s="2" t="s">
        <v>26</v>
      </c>
      <c r="K450" s="13" t="s">
        <v>487</v>
      </c>
      <c r="L450" s="16" t="s">
        <v>530</v>
      </c>
      <c r="M450" s="14" t="s">
        <v>15</v>
      </c>
      <c r="N450" s="13">
        <v>7681.93</v>
      </c>
      <c r="O450" s="1" t="s">
        <v>689</v>
      </c>
      <c r="P450" s="13">
        <f>N450</f>
        <v>7681.93</v>
      </c>
      <c r="Q450" s="7" t="s">
        <v>14</v>
      </c>
    </row>
    <row r="451" spans="1:18" ht="31.5" customHeight="1" x14ac:dyDescent="0.25">
      <c r="A451" s="7">
        <v>6</v>
      </c>
      <c r="B451" s="2" t="s">
        <v>43</v>
      </c>
      <c r="C451" s="2" t="s">
        <v>994</v>
      </c>
      <c r="D451" s="2" t="s">
        <v>995</v>
      </c>
      <c r="E451" s="2" t="s">
        <v>15</v>
      </c>
      <c r="F451" s="7" t="s">
        <v>15</v>
      </c>
      <c r="G451" s="2" t="s">
        <v>269</v>
      </c>
      <c r="H451" s="2" t="s">
        <v>15</v>
      </c>
      <c r="I451" s="13">
        <v>7811.03</v>
      </c>
      <c r="J451" s="2" t="s">
        <v>26</v>
      </c>
      <c r="K451" s="13" t="s">
        <v>996</v>
      </c>
      <c r="L451" s="16" t="s">
        <v>997</v>
      </c>
      <c r="M451" s="14" t="s">
        <v>15</v>
      </c>
      <c r="N451" s="39">
        <v>7811.03</v>
      </c>
      <c r="O451" s="35" t="s">
        <v>1369</v>
      </c>
      <c r="P451" s="13">
        <f>N451</f>
        <v>7811.03</v>
      </c>
      <c r="Q451" s="7" t="s">
        <v>14</v>
      </c>
    </row>
    <row r="452" spans="1:18" ht="78.75" customHeight="1" x14ac:dyDescent="0.25">
      <c r="A452" s="143">
        <v>7</v>
      </c>
      <c r="B452" s="139" t="s">
        <v>0</v>
      </c>
      <c r="C452" s="139" t="s">
        <v>528</v>
      </c>
      <c r="D452" s="139" t="s">
        <v>527</v>
      </c>
      <c r="E452" s="139" t="s">
        <v>25</v>
      </c>
      <c r="F452" s="139">
        <v>1</v>
      </c>
      <c r="G452" s="139" t="s">
        <v>526</v>
      </c>
      <c r="H452" s="143" t="s">
        <v>15</v>
      </c>
      <c r="I452" s="141">
        <v>867510</v>
      </c>
      <c r="J452" s="139" t="s">
        <v>26</v>
      </c>
      <c r="K452" s="142" t="s">
        <v>531</v>
      </c>
      <c r="L452" s="144" t="s">
        <v>532</v>
      </c>
      <c r="M452" s="141" t="s">
        <v>998</v>
      </c>
      <c r="N452" s="34">
        <v>100000</v>
      </c>
      <c r="O452" s="13" t="s">
        <v>999</v>
      </c>
      <c r="P452" s="142">
        <f>SUM(N452:N454)</f>
        <v>882090</v>
      </c>
      <c r="Q452" s="143" t="s">
        <v>14</v>
      </c>
      <c r="R452" s="132"/>
    </row>
    <row r="453" spans="1:18" x14ac:dyDescent="0.25">
      <c r="A453" s="143"/>
      <c r="B453" s="139"/>
      <c r="C453" s="139"/>
      <c r="D453" s="139"/>
      <c r="E453" s="139"/>
      <c r="F453" s="139"/>
      <c r="G453" s="139"/>
      <c r="H453" s="143"/>
      <c r="I453" s="141"/>
      <c r="J453" s="139"/>
      <c r="K453" s="142"/>
      <c r="L453" s="144"/>
      <c r="M453" s="141"/>
      <c r="N453" s="1">
        <v>28146.84</v>
      </c>
      <c r="O453" s="13" t="s">
        <v>1000</v>
      </c>
      <c r="P453" s="142"/>
      <c r="Q453" s="143"/>
      <c r="R453" s="132"/>
    </row>
    <row r="454" spans="1:18" x14ac:dyDescent="0.25">
      <c r="A454" s="143"/>
      <c r="B454" s="139"/>
      <c r="C454" s="139"/>
      <c r="D454" s="139"/>
      <c r="E454" s="139"/>
      <c r="F454" s="139"/>
      <c r="G454" s="139"/>
      <c r="H454" s="143"/>
      <c r="I454" s="141"/>
      <c r="J454" s="139"/>
      <c r="K454" s="142"/>
      <c r="L454" s="144"/>
      <c r="M454" s="141"/>
      <c r="N454" s="35">
        <v>753943.16</v>
      </c>
      <c r="O454" s="39" t="s">
        <v>1370</v>
      </c>
      <c r="P454" s="142"/>
      <c r="Q454" s="143"/>
    </row>
    <row r="455" spans="1:18" ht="267.75" customHeight="1" x14ac:dyDescent="0.25">
      <c r="A455" s="143">
        <v>8</v>
      </c>
      <c r="B455" s="139" t="s">
        <v>0</v>
      </c>
      <c r="C455" s="143" t="s">
        <v>771</v>
      </c>
      <c r="D455" s="139" t="s">
        <v>691</v>
      </c>
      <c r="E455" s="139" t="s">
        <v>24</v>
      </c>
      <c r="F455" s="139">
        <v>1</v>
      </c>
      <c r="G455" s="139" t="s">
        <v>333</v>
      </c>
      <c r="H455" s="143" t="s">
        <v>15</v>
      </c>
      <c r="I455" s="142">
        <v>33427.839999999997</v>
      </c>
      <c r="J455" s="139" t="s">
        <v>26</v>
      </c>
      <c r="K455" s="141" t="s">
        <v>690</v>
      </c>
      <c r="L455" s="144" t="s">
        <v>237</v>
      </c>
      <c r="M455" s="139" t="s">
        <v>1001</v>
      </c>
      <c r="N455" s="1">
        <v>7416.45</v>
      </c>
      <c r="O455" s="13" t="s">
        <v>1002</v>
      </c>
      <c r="P455" s="142">
        <f>SUM(N455:N457)</f>
        <v>33865.020000000004</v>
      </c>
      <c r="Q455" s="143" t="s">
        <v>14</v>
      </c>
    </row>
    <row r="456" spans="1:18" x14ac:dyDescent="0.25">
      <c r="A456" s="143"/>
      <c r="B456" s="139"/>
      <c r="C456" s="143"/>
      <c r="D456" s="139"/>
      <c r="E456" s="139"/>
      <c r="F456" s="139"/>
      <c r="G456" s="139"/>
      <c r="H456" s="143"/>
      <c r="I456" s="142"/>
      <c r="J456" s="139"/>
      <c r="K456" s="141"/>
      <c r="L456" s="144"/>
      <c r="M456" s="139"/>
      <c r="N456" s="1">
        <v>9811.07</v>
      </c>
      <c r="O456" s="13" t="s">
        <v>1003</v>
      </c>
      <c r="P456" s="142"/>
      <c r="Q456" s="143"/>
    </row>
    <row r="457" spans="1:18" x14ac:dyDescent="0.25">
      <c r="A457" s="143"/>
      <c r="B457" s="139"/>
      <c r="C457" s="143"/>
      <c r="D457" s="139"/>
      <c r="E457" s="139"/>
      <c r="F457" s="139"/>
      <c r="G457" s="139"/>
      <c r="H457" s="143"/>
      <c r="I457" s="142"/>
      <c r="J457" s="139"/>
      <c r="K457" s="141"/>
      <c r="L457" s="144"/>
      <c r="M457" s="139"/>
      <c r="N457" s="35">
        <v>16637.5</v>
      </c>
      <c r="O457" s="39" t="s">
        <v>1371</v>
      </c>
      <c r="P457" s="142"/>
      <c r="Q457" s="143"/>
    </row>
    <row r="458" spans="1:18" ht="409.5" x14ac:dyDescent="0.25">
      <c r="A458" s="7">
        <v>9</v>
      </c>
      <c r="B458" s="2" t="s">
        <v>2</v>
      </c>
      <c r="C458" s="7" t="s">
        <v>772</v>
      </c>
      <c r="D458" s="2" t="s">
        <v>692</v>
      </c>
      <c r="E458" s="2" t="s">
        <v>44</v>
      </c>
      <c r="F458" s="2" t="s">
        <v>809</v>
      </c>
      <c r="G458" s="2" t="s">
        <v>62</v>
      </c>
      <c r="H458" s="7" t="s">
        <v>15</v>
      </c>
      <c r="I458" s="13">
        <v>177986.6</v>
      </c>
      <c r="J458" s="2" t="s">
        <v>26</v>
      </c>
      <c r="K458" s="1" t="s">
        <v>142</v>
      </c>
      <c r="L458" s="14" t="s">
        <v>766</v>
      </c>
      <c r="M458" s="1" t="s">
        <v>15</v>
      </c>
      <c r="N458" s="1"/>
      <c r="O458" s="13"/>
      <c r="P458" s="13">
        <f t="shared" ref="P458:P546" si="5">N458</f>
        <v>0</v>
      </c>
      <c r="Q458" s="7" t="s">
        <v>13</v>
      </c>
    </row>
    <row r="459" spans="1:18" ht="141.75" customHeight="1" x14ac:dyDescent="0.25">
      <c r="A459" s="143">
        <v>10</v>
      </c>
      <c r="B459" s="139" t="s">
        <v>43</v>
      </c>
      <c r="C459" s="139" t="s">
        <v>1004</v>
      </c>
      <c r="D459" s="139" t="s">
        <v>1006</v>
      </c>
      <c r="E459" s="143" t="s">
        <v>15</v>
      </c>
      <c r="F459" s="139" t="s">
        <v>15</v>
      </c>
      <c r="G459" s="139" t="s">
        <v>62</v>
      </c>
      <c r="H459" s="143" t="s">
        <v>15</v>
      </c>
      <c r="I459" s="142">
        <v>24655.5</v>
      </c>
      <c r="J459" s="139" t="s">
        <v>26</v>
      </c>
      <c r="K459" s="143" t="s">
        <v>1005</v>
      </c>
      <c r="L459" s="144" t="s">
        <v>1007</v>
      </c>
      <c r="M459" s="141"/>
      <c r="N459" s="34">
        <v>3802.14</v>
      </c>
      <c r="O459" s="13" t="s">
        <v>1008</v>
      </c>
      <c r="P459" s="142">
        <f>SUM(N459:N460)</f>
        <v>24617.26</v>
      </c>
      <c r="Q459" s="143" t="s">
        <v>14</v>
      </c>
      <c r="R459" s="132"/>
    </row>
    <row r="460" spans="1:18" x14ac:dyDescent="0.25">
      <c r="A460" s="143"/>
      <c r="B460" s="139"/>
      <c r="C460" s="139"/>
      <c r="D460" s="139"/>
      <c r="E460" s="143"/>
      <c r="F460" s="139"/>
      <c r="G460" s="139"/>
      <c r="H460" s="143"/>
      <c r="I460" s="142"/>
      <c r="J460" s="139"/>
      <c r="K460" s="143"/>
      <c r="L460" s="144"/>
      <c r="M460" s="141"/>
      <c r="N460" s="1">
        <v>20815.12</v>
      </c>
      <c r="O460" s="13" t="s">
        <v>1009</v>
      </c>
      <c r="P460" s="142"/>
      <c r="Q460" s="143"/>
      <c r="R460" s="132"/>
    </row>
    <row r="461" spans="1:18" ht="157.5" x14ac:dyDescent="0.25">
      <c r="A461" s="7">
        <v>11</v>
      </c>
      <c r="B461" s="2" t="s">
        <v>2</v>
      </c>
      <c r="C461" s="7" t="s">
        <v>773</v>
      </c>
      <c r="D461" s="2" t="s">
        <v>694</v>
      </c>
      <c r="E461" s="2" t="s">
        <v>44</v>
      </c>
      <c r="F461" s="2">
        <v>7</v>
      </c>
      <c r="G461" s="2" t="s">
        <v>693</v>
      </c>
      <c r="H461" s="7" t="s">
        <v>15</v>
      </c>
      <c r="I461" s="13">
        <v>186854.25</v>
      </c>
      <c r="J461" s="2" t="s">
        <v>26</v>
      </c>
      <c r="K461" s="1" t="s">
        <v>142</v>
      </c>
      <c r="L461" s="14" t="s">
        <v>766</v>
      </c>
      <c r="M461" s="1" t="s">
        <v>15</v>
      </c>
      <c r="N461" s="1"/>
      <c r="O461" s="13"/>
      <c r="P461" s="13">
        <f t="shared" si="5"/>
        <v>0</v>
      </c>
      <c r="Q461" s="7" t="s">
        <v>13</v>
      </c>
    </row>
    <row r="462" spans="1:18" ht="157.5" x14ac:dyDescent="0.25">
      <c r="A462" s="7">
        <v>12</v>
      </c>
      <c r="B462" s="2" t="s">
        <v>43</v>
      </c>
      <c r="C462" s="2" t="s">
        <v>1010</v>
      </c>
      <c r="D462" s="2" t="s">
        <v>1011</v>
      </c>
      <c r="E462" s="7" t="s">
        <v>15</v>
      </c>
      <c r="F462" s="7" t="s">
        <v>15</v>
      </c>
      <c r="G462" s="2" t="s">
        <v>693</v>
      </c>
      <c r="H462" s="7" t="s">
        <v>15</v>
      </c>
      <c r="I462" s="13">
        <v>27671.49</v>
      </c>
      <c r="J462" s="2" t="s">
        <v>26</v>
      </c>
      <c r="K462" s="7" t="s">
        <v>1005</v>
      </c>
      <c r="L462" s="14" t="s">
        <v>1007</v>
      </c>
      <c r="M462" s="1" t="s">
        <v>15</v>
      </c>
      <c r="N462" s="1">
        <v>27671.49</v>
      </c>
      <c r="O462" s="13" t="s">
        <v>1012</v>
      </c>
      <c r="P462" s="13">
        <f>N462</f>
        <v>27671.49</v>
      </c>
      <c r="Q462" s="7" t="s">
        <v>14</v>
      </c>
    </row>
    <row r="463" spans="1:18" ht="31.5" x14ac:dyDescent="0.25">
      <c r="A463" s="7">
        <v>13</v>
      </c>
      <c r="B463" s="2" t="s">
        <v>2</v>
      </c>
      <c r="C463" s="7" t="s">
        <v>774</v>
      </c>
      <c r="D463" s="2" t="s">
        <v>695</v>
      </c>
      <c r="E463" s="2" t="s">
        <v>44</v>
      </c>
      <c r="F463" s="2">
        <v>1</v>
      </c>
      <c r="G463" s="2" t="s">
        <v>149</v>
      </c>
      <c r="H463" s="7" t="s">
        <v>15</v>
      </c>
      <c r="I463" s="13">
        <v>30267.48</v>
      </c>
      <c r="J463" s="2" t="s">
        <v>26</v>
      </c>
      <c r="K463" s="1" t="s">
        <v>142</v>
      </c>
      <c r="L463" s="14" t="s">
        <v>766</v>
      </c>
      <c r="M463" s="1" t="s">
        <v>15</v>
      </c>
      <c r="N463" s="1"/>
      <c r="O463" s="13"/>
      <c r="P463" s="13">
        <f t="shared" si="5"/>
        <v>0</v>
      </c>
      <c r="Q463" s="7" t="s">
        <v>13</v>
      </c>
    </row>
    <row r="464" spans="1:18" ht="31.5" x14ac:dyDescent="0.25">
      <c r="A464" s="7">
        <v>14</v>
      </c>
      <c r="B464" s="2" t="s">
        <v>43</v>
      </c>
      <c r="C464" s="2" t="s">
        <v>1013</v>
      </c>
      <c r="D464" s="2" t="s">
        <v>1014</v>
      </c>
      <c r="E464" s="7" t="s">
        <v>15</v>
      </c>
      <c r="F464" s="2" t="s">
        <v>15</v>
      </c>
      <c r="G464" s="2" t="s">
        <v>149</v>
      </c>
      <c r="H464" s="7" t="s">
        <v>15</v>
      </c>
      <c r="I464" s="13">
        <v>7264.95</v>
      </c>
      <c r="J464" s="2" t="s">
        <v>26</v>
      </c>
      <c r="K464" s="7" t="s">
        <v>1005</v>
      </c>
      <c r="L464" s="14" t="s">
        <v>1007</v>
      </c>
      <c r="M464" s="1"/>
      <c r="N464" s="1">
        <v>7264.95</v>
      </c>
      <c r="O464" s="13" t="s">
        <v>1015</v>
      </c>
      <c r="P464" s="13">
        <f t="shared" si="5"/>
        <v>7264.95</v>
      </c>
      <c r="Q464" s="7" t="s">
        <v>14</v>
      </c>
    </row>
    <row r="465" spans="1:18" ht="409.5" x14ac:dyDescent="0.25">
      <c r="A465" s="7">
        <v>15</v>
      </c>
      <c r="B465" s="2" t="s">
        <v>2</v>
      </c>
      <c r="C465" s="7" t="s">
        <v>775</v>
      </c>
      <c r="D465" s="2" t="s">
        <v>696</v>
      </c>
      <c r="E465" s="2" t="s">
        <v>44</v>
      </c>
      <c r="F465" s="2" t="s">
        <v>810</v>
      </c>
      <c r="G465" s="2" t="s">
        <v>61</v>
      </c>
      <c r="H465" s="7" t="s">
        <v>15</v>
      </c>
      <c r="I465" s="13">
        <v>843511.57</v>
      </c>
      <c r="J465" s="2" t="s">
        <v>26</v>
      </c>
      <c r="K465" s="1" t="s">
        <v>142</v>
      </c>
      <c r="L465" s="14" t="s">
        <v>766</v>
      </c>
      <c r="M465" s="1" t="s">
        <v>15</v>
      </c>
      <c r="N465" s="1"/>
      <c r="O465" s="13"/>
      <c r="P465" s="13">
        <f t="shared" si="5"/>
        <v>0</v>
      </c>
      <c r="Q465" s="7" t="s">
        <v>13</v>
      </c>
    </row>
    <row r="466" spans="1:18" ht="236.25" x14ac:dyDescent="0.25">
      <c r="A466" s="7">
        <v>16</v>
      </c>
      <c r="B466" s="2" t="s">
        <v>43</v>
      </c>
      <c r="C466" s="2" t="s">
        <v>1016</v>
      </c>
      <c r="D466" s="2" t="s">
        <v>1017</v>
      </c>
      <c r="E466" s="7" t="s">
        <v>15</v>
      </c>
      <c r="F466" s="2" t="s">
        <v>15</v>
      </c>
      <c r="G466" s="2" t="s">
        <v>61</v>
      </c>
      <c r="H466" s="7" t="s">
        <v>15</v>
      </c>
      <c r="I466" s="13">
        <v>93379.33</v>
      </c>
      <c r="J466" s="2" t="s">
        <v>26</v>
      </c>
      <c r="K466" s="2" t="s">
        <v>1005</v>
      </c>
      <c r="L466" s="14" t="s">
        <v>1007</v>
      </c>
      <c r="M466" s="1"/>
      <c r="N466" s="1">
        <v>51503.66</v>
      </c>
      <c r="O466" s="13" t="s">
        <v>1018</v>
      </c>
      <c r="P466" s="13">
        <f>N466</f>
        <v>51503.66</v>
      </c>
      <c r="Q466" s="7" t="s">
        <v>14</v>
      </c>
    </row>
    <row r="467" spans="1:18" ht="94.5" x14ac:dyDescent="0.25">
      <c r="A467" s="7">
        <v>17</v>
      </c>
      <c r="B467" s="2" t="s">
        <v>2</v>
      </c>
      <c r="C467" s="7" t="s">
        <v>776</v>
      </c>
      <c r="D467" s="2" t="s">
        <v>698</v>
      </c>
      <c r="E467" s="2" t="s">
        <v>44</v>
      </c>
      <c r="F467" s="2" t="s">
        <v>811</v>
      </c>
      <c r="G467" s="2" t="s">
        <v>697</v>
      </c>
      <c r="H467" s="7" t="s">
        <v>15</v>
      </c>
      <c r="I467" s="13">
        <v>89286.02</v>
      </c>
      <c r="J467" s="2" t="s">
        <v>26</v>
      </c>
      <c r="K467" s="1" t="s">
        <v>142</v>
      </c>
      <c r="L467" s="14" t="s">
        <v>766</v>
      </c>
      <c r="M467" s="1" t="s">
        <v>15</v>
      </c>
      <c r="N467" s="1"/>
      <c r="O467" s="13"/>
      <c r="P467" s="13">
        <f t="shared" si="5"/>
        <v>0</v>
      </c>
      <c r="Q467" s="7" t="s">
        <v>13</v>
      </c>
    </row>
    <row r="468" spans="1:18" ht="47.25" customHeight="1" x14ac:dyDescent="0.25">
      <c r="A468" s="143">
        <v>18</v>
      </c>
      <c r="B468" s="139" t="s">
        <v>43</v>
      </c>
      <c r="C468" s="139" t="s">
        <v>1019</v>
      </c>
      <c r="D468" s="139" t="s">
        <v>1020</v>
      </c>
      <c r="E468" s="143" t="s">
        <v>15</v>
      </c>
      <c r="F468" s="139" t="s">
        <v>15</v>
      </c>
      <c r="G468" s="139" t="s">
        <v>697</v>
      </c>
      <c r="H468" s="143" t="s">
        <v>15</v>
      </c>
      <c r="I468" s="142">
        <v>18956.45</v>
      </c>
      <c r="J468" s="139" t="s">
        <v>26</v>
      </c>
      <c r="K468" s="143" t="s">
        <v>925</v>
      </c>
      <c r="L468" s="144" t="s">
        <v>237</v>
      </c>
      <c r="M468" s="141" t="s">
        <v>15</v>
      </c>
      <c r="N468" s="35">
        <v>2637.78</v>
      </c>
      <c r="O468" s="39" t="s">
        <v>1372</v>
      </c>
      <c r="P468" s="142">
        <f>SUM(N468:N469)</f>
        <v>18956.45</v>
      </c>
      <c r="Q468" s="143" t="s">
        <v>14</v>
      </c>
    </row>
    <row r="469" spans="1:18" x14ac:dyDescent="0.25">
      <c r="A469" s="143"/>
      <c r="B469" s="139"/>
      <c r="C469" s="139"/>
      <c r="D469" s="139"/>
      <c r="E469" s="143"/>
      <c r="F469" s="139"/>
      <c r="G469" s="139"/>
      <c r="H469" s="143"/>
      <c r="I469" s="142"/>
      <c r="J469" s="139"/>
      <c r="K469" s="143"/>
      <c r="L469" s="144"/>
      <c r="M469" s="141"/>
      <c r="N469" s="35">
        <v>16318.67</v>
      </c>
      <c r="O469" s="39" t="s">
        <v>1372</v>
      </c>
      <c r="P469" s="142"/>
      <c r="Q469" s="143"/>
    </row>
    <row r="470" spans="1:18" ht="63" x14ac:dyDescent="0.25">
      <c r="A470" s="7">
        <v>19</v>
      </c>
      <c r="B470" s="2" t="s">
        <v>2</v>
      </c>
      <c r="C470" s="7" t="s">
        <v>777</v>
      </c>
      <c r="D470" s="2" t="s">
        <v>700</v>
      </c>
      <c r="E470" s="2" t="s">
        <v>44</v>
      </c>
      <c r="F470" s="2" t="s">
        <v>812</v>
      </c>
      <c r="G470" s="2" t="s">
        <v>699</v>
      </c>
      <c r="H470" s="7" t="s">
        <v>15</v>
      </c>
      <c r="I470" s="13">
        <v>232723.9</v>
      </c>
      <c r="J470" s="2" t="s">
        <v>26</v>
      </c>
      <c r="K470" s="1" t="s">
        <v>142</v>
      </c>
      <c r="L470" s="14" t="s">
        <v>766</v>
      </c>
      <c r="M470" s="1" t="s">
        <v>15</v>
      </c>
      <c r="N470" s="1"/>
      <c r="O470" s="13"/>
      <c r="P470" s="13">
        <f t="shared" si="5"/>
        <v>0</v>
      </c>
      <c r="Q470" s="7" t="s">
        <v>13</v>
      </c>
    </row>
    <row r="471" spans="1:18" ht="47.25" x14ac:dyDescent="0.25">
      <c r="A471" s="7">
        <v>20</v>
      </c>
      <c r="B471" s="2" t="s">
        <v>43</v>
      </c>
      <c r="C471" s="2" t="s">
        <v>1021</v>
      </c>
      <c r="D471" s="2" t="s">
        <v>1022</v>
      </c>
      <c r="E471" s="7" t="s">
        <v>15</v>
      </c>
      <c r="F471" s="2" t="s">
        <v>15</v>
      </c>
      <c r="G471" s="2" t="s">
        <v>699</v>
      </c>
      <c r="H471" s="7" t="s">
        <v>15</v>
      </c>
      <c r="I471" s="13">
        <v>20067.97</v>
      </c>
      <c r="J471" s="2" t="s">
        <v>26</v>
      </c>
      <c r="K471" s="7" t="s">
        <v>1005</v>
      </c>
      <c r="L471" s="14" t="s">
        <v>1007</v>
      </c>
      <c r="M471" s="1" t="s">
        <v>15</v>
      </c>
      <c r="N471" s="1">
        <v>20067.97</v>
      </c>
      <c r="O471" s="13" t="s">
        <v>1023</v>
      </c>
      <c r="P471" s="13">
        <f>N471</f>
        <v>20067.97</v>
      </c>
      <c r="Q471" s="7" t="s">
        <v>14</v>
      </c>
    </row>
    <row r="472" spans="1:18" ht="47.25" x14ac:dyDescent="0.25">
      <c r="A472" s="7">
        <v>21</v>
      </c>
      <c r="B472" s="2" t="s">
        <v>2</v>
      </c>
      <c r="C472" s="7" t="s">
        <v>778</v>
      </c>
      <c r="D472" s="2" t="s">
        <v>702</v>
      </c>
      <c r="E472" s="2" t="s">
        <v>44</v>
      </c>
      <c r="F472" s="2" t="s">
        <v>813</v>
      </c>
      <c r="G472" s="2" t="s">
        <v>701</v>
      </c>
      <c r="H472" s="7" t="s">
        <v>15</v>
      </c>
      <c r="I472" s="13">
        <v>62108.82</v>
      </c>
      <c r="J472" s="2" t="s">
        <v>26</v>
      </c>
      <c r="K472" s="1" t="s">
        <v>142</v>
      </c>
      <c r="L472" s="14" t="s">
        <v>766</v>
      </c>
      <c r="M472" s="1" t="s">
        <v>15</v>
      </c>
      <c r="N472" s="1"/>
      <c r="O472" s="13"/>
      <c r="P472" s="13">
        <f t="shared" si="5"/>
        <v>0</v>
      </c>
      <c r="Q472" s="7" t="s">
        <v>13</v>
      </c>
    </row>
    <row r="473" spans="1:18" ht="31.5" x14ac:dyDescent="0.25">
      <c r="A473" s="7">
        <v>22</v>
      </c>
      <c r="B473" s="2" t="s">
        <v>43</v>
      </c>
      <c r="C473" s="2" t="s">
        <v>1024</v>
      </c>
      <c r="D473" s="2" t="s">
        <v>1025</v>
      </c>
      <c r="E473" s="7" t="s">
        <v>15</v>
      </c>
      <c r="F473" s="2" t="s">
        <v>15</v>
      </c>
      <c r="G473" s="2" t="s">
        <v>701</v>
      </c>
      <c r="H473" s="7" t="s">
        <v>15</v>
      </c>
      <c r="I473" s="13">
        <v>10231.76</v>
      </c>
      <c r="J473" s="2" t="s">
        <v>26</v>
      </c>
      <c r="K473" s="7" t="s">
        <v>1005</v>
      </c>
      <c r="L473" s="14" t="s">
        <v>1007</v>
      </c>
      <c r="M473" s="1"/>
      <c r="N473" s="1">
        <v>10231.76</v>
      </c>
      <c r="O473" s="13" t="s">
        <v>1026</v>
      </c>
      <c r="P473" s="13">
        <f>N473</f>
        <v>10231.76</v>
      </c>
      <c r="Q473" s="7" t="s">
        <v>14</v>
      </c>
    </row>
    <row r="474" spans="1:18" ht="110.25" x14ac:dyDescent="0.25">
      <c r="A474" s="7">
        <v>23</v>
      </c>
      <c r="B474" s="2" t="s">
        <v>2</v>
      </c>
      <c r="C474" s="7" t="s">
        <v>779</v>
      </c>
      <c r="D474" s="2" t="s">
        <v>703</v>
      </c>
      <c r="E474" s="2" t="s">
        <v>44</v>
      </c>
      <c r="F474" s="2" t="s">
        <v>814</v>
      </c>
      <c r="G474" s="2" t="s">
        <v>58</v>
      </c>
      <c r="H474" s="7" t="s">
        <v>15</v>
      </c>
      <c r="I474" s="13">
        <v>90520.099999999991</v>
      </c>
      <c r="J474" s="2" t="s">
        <v>26</v>
      </c>
      <c r="K474" s="1" t="s">
        <v>142</v>
      </c>
      <c r="L474" s="14" t="s">
        <v>766</v>
      </c>
      <c r="M474" s="1" t="s">
        <v>15</v>
      </c>
      <c r="N474" s="1"/>
      <c r="O474" s="13"/>
      <c r="P474" s="13">
        <f t="shared" si="5"/>
        <v>0</v>
      </c>
      <c r="Q474" s="7" t="s">
        <v>13</v>
      </c>
    </row>
    <row r="475" spans="1:18" ht="78.75" x14ac:dyDescent="0.25">
      <c r="A475" s="7">
        <v>24</v>
      </c>
      <c r="B475" s="2" t="s">
        <v>43</v>
      </c>
      <c r="C475" s="2" t="s">
        <v>1027</v>
      </c>
      <c r="D475" s="2" t="s">
        <v>1028</v>
      </c>
      <c r="E475" s="7" t="s">
        <v>15</v>
      </c>
      <c r="F475" s="2" t="s">
        <v>15</v>
      </c>
      <c r="G475" s="2" t="s">
        <v>58</v>
      </c>
      <c r="H475" s="7" t="s">
        <v>15</v>
      </c>
      <c r="I475" s="13">
        <v>8778.5499999999993</v>
      </c>
      <c r="J475" s="2" t="s">
        <v>26</v>
      </c>
      <c r="K475" s="7" t="s">
        <v>1005</v>
      </c>
      <c r="L475" s="14" t="s">
        <v>1007</v>
      </c>
      <c r="M475" s="1" t="s">
        <v>15</v>
      </c>
      <c r="N475" s="1">
        <v>8778.5499999999993</v>
      </c>
      <c r="O475" s="13" t="s">
        <v>1029</v>
      </c>
      <c r="P475" s="13">
        <f>N475</f>
        <v>8778.5499999999993</v>
      </c>
      <c r="Q475" s="7" t="s">
        <v>14</v>
      </c>
    </row>
    <row r="476" spans="1:18" ht="94.5" x14ac:dyDescent="0.25">
      <c r="A476" s="7">
        <v>25</v>
      </c>
      <c r="B476" s="2" t="s">
        <v>2</v>
      </c>
      <c r="C476" s="7" t="s">
        <v>780</v>
      </c>
      <c r="D476" s="2" t="s">
        <v>705</v>
      </c>
      <c r="E476" s="2" t="s">
        <v>44</v>
      </c>
      <c r="F476" s="2" t="s">
        <v>815</v>
      </c>
      <c r="G476" s="2" t="s">
        <v>704</v>
      </c>
      <c r="H476" s="7" t="s">
        <v>15</v>
      </c>
      <c r="I476" s="13">
        <v>83811.98</v>
      </c>
      <c r="J476" s="2" t="s">
        <v>26</v>
      </c>
      <c r="K476" s="1" t="s">
        <v>142</v>
      </c>
      <c r="L476" s="14" t="s">
        <v>766</v>
      </c>
      <c r="M476" s="1" t="s">
        <v>15</v>
      </c>
      <c r="N476" s="1"/>
      <c r="O476" s="13"/>
      <c r="P476" s="13">
        <f t="shared" si="5"/>
        <v>0</v>
      </c>
      <c r="Q476" s="7" t="s">
        <v>13</v>
      </c>
    </row>
    <row r="477" spans="1:18" ht="94.5" customHeight="1" x14ac:dyDescent="0.25">
      <c r="A477" s="143">
        <v>26</v>
      </c>
      <c r="B477" s="139" t="s">
        <v>43</v>
      </c>
      <c r="C477" s="139" t="s">
        <v>1030</v>
      </c>
      <c r="D477" s="139" t="s">
        <v>1031</v>
      </c>
      <c r="E477" s="143" t="s">
        <v>15</v>
      </c>
      <c r="F477" s="143" t="s">
        <v>15</v>
      </c>
      <c r="G477" s="139" t="s">
        <v>704</v>
      </c>
      <c r="H477" s="143" t="s">
        <v>15</v>
      </c>
      <c r="I477" s="142">
        <v>9516.3700000000008</v>
      </c>
      <c r="J477" s="139" t="s">
        <v>26</v>
      </c>
      <c r="K477" s="143" t="s">
        <v>1005</v>
      </c>
      <c r="L477" s="144" t="s">
        <v>1007</v>
      </c>
      <c r="M477" s="141" t="s">
        <v>15</v>
      </c>
      <c r="N477" s="1">
        <v>8871.57</v>
      </c>
      <c r="O477" s="13" t="s">
        <v>1032</v>
      </c>
      <c r="P477" s="142">
        <f>SUM(N477:N478)</f>
        <v>9516.369999999999</v>
      </c>
      <c r="Q477" s="143" t="s">
        <v>14</v>
      </c>
    </row>
    <row r="478" spans="1:18" x14ac:dyDescent="0.25">
      <c r="A478" s="143"/>
      <c r="B478" s="139"/>
      <c r="C478" s="139"/>
      <c r="D478" s="139"/>
      <c r="E478" s="143"/>
      <c r="F478" s="143"/>
      <c r="G478" s="139"/>
      <c r="H478" s="143"/>
      <c r="I478" s="142"/>
      <c r="J478" s="139"/>
      <c r="K478" s="143"/>
      <c r="L478" s="144"/>
      <c r="M478" s="141"/>
      <c r="N478" s="1">
        <v>644.79999999999995</v>
      </c>
      <c r="O478" s="13" t="s">
        <v>1032</v>
      </c>
      <c r="P478" s="142"/>
      <c r="Q478" s="143"/>
    </row>
    <row r="479" spans="1:18" ht="31.5" x14ac:dyDescent="0.25">
      <c r="A479" s="7">
        <v>27</v>
      </c>
      <c r="B479" s="2" t="s">
        <v>0</v>
      </c>
      <c r="C479" s="7" t="s">
        <v>781</v>
      </c>
      <c r="D479" s="2" t="s">
        <v>708</v>
      </c>
      <c r="E479" s="2" t="s">
        <v>44</v>
      </c>
      <c r="F479" s="2">
        <v>1</v>
      </c>
      <c r="G479" s="2" t="s">
        <v>707</v>
      </c>
      <c r="H479" s="7" t="s">
        <v>15</v>
      </c>
      <c r="I479" s="13">
        <v>484000</v>
      </c>
      <c r="J479" s="2" t="s">
        <v>26</v>
      </c>
      <c r="K479" s="1" t="s">
        <v>706</v>
      </c>
      <c r="L479" s="14" t="s">
        <v>767</v>
      </c>
      <c r="M479" s="1" t="s">
        <v>15</v>
      </c>
      <c r="N479" s="1">
        <v>100000</v>
      </c>
      <c r="O479" s="13" t="s">
        <v>1033</v>
      </c>
      <c r="P479" s="13">
        <f t="shared" si="5"/>
        <v>100000</v>
      </c>
      <c r="Q479" s="7" t="s">
        <v>13</v>
      </c>
    </row>
    <row r="480" spans="1:18" ht="31.5" customHeight="1" x14ac:dyDescent="0.25">
      <c r="A480" s="143">
        <v>28</v>
      </c>
      <c r="B480" s="139" t="s">
        <v>0</v>
      </c>
      <c r="C480" s="143" t="s">
        <v>782</v>
      </c>
      <c r="D480" s="139" t="s">
        <v>710</v>
      </c>
      <c r="E480" s="139" t="s">
        <v>44</v>
      </c>
      <c r="F480" s="139">
        <v>1</v>
      </c>
      <c r="G480" s="139" t="s">
        <v>709</v>
      </c>
      <c r="H480" s="143" t="s">
        <v>15</v>
      </c>
      <c r="I480" s="142">
        <v>968000</v>
      </c>
      <c r="J480" s="139" t="s">
        <v>26</v>
      </c>
      <c r="K480" s="141" t="s">
        <v>706</v>
      </c>
      <c r="L480" s="144" t="s">
        <v>767</v>
      </c>
      <c r="M480" s="141" t="s">
        <v>15</v>
      </c>
      <c r="N480" s="47">
        <f>200000</f>
        <v>200000</v>
      </c>
      <c r="O480" s="39" t="s">
        <v>1374</v>
      </c>
      <c r="P480" s="142">
        <f>SUM(N480:N481)</f>
        <v>968000</v>
      </c>
      <c r="Q480" s="143" t="s">
        <v>14</v>
      </c>
      <c r="R480" s="132"/>
    </row>
    <row r="481" spans="1:18" x14ac:dyDescent="0.25">
      <c r="A481" s="143"/>
      <c r="B481" s="139"/>
      <c r="C481" s="143"/>
      <c r="D481" s="139"/>
      <c r="E481" s="139"/>
      <c r="F481" s="139"/>
      <c r="G481" s="139"/>
      <c r="H481" s="143"/>
      <c r="I481" s="142"/>
      <c r="J481" s="139"/>
      <c r="K481" s="141"/>
      <c r="L481" s="144"/>
      <c r="M481" s="141"/>
      <c r="N481" s="47">
        <v>768000</v>
      </c>
      <c r="O481" s="39" t="s">
        <v>1375</v>
      </c>
      <c r="P481" s="142"/>
      <c r="Q481" s="143"/>
      <c r="R481" s="132"/>
    </row>
    <row r="482" spans="1:18" ht="31.5" x14ac:dyDescent="0.25">
      <c r="A482" s="7">
        <v>29</v>
      </c>
      <c r="B482" s="2" t="s">
        <v>0</v>
      </c>
      <c r="C482" s="7" t="s">
        <v>783</v>
      </c>
      <c r="D482" s="2" t="s">
        <v>712</v>
      </c>
      <c r="E482" s="2" t="s">
        <v>44</v>
      </c>
      <c r="F482" s="2">
        <v>1</v>
      </c>
      <c r="G482" s="2" t="s">
        <v>711</v>
      </c>
      <c r="H482" s="7" t="s">
        <v>15</v>
      </c>
      <c r="I482" s="13">
        <v>423500</v>
      </c>
      <c r="J482" s="2" t="s">
        <v>26</v>
      </c>
      <c r="K482" s="1" t="s">
        <v>706</v>
      </c>
      <c r="L482" s="14" t="s">
        <v>767</v>
      </c>
      <c r="M482" s="1" t="s">
        <v>15</v>
      </c>
      <c r="N482" s="35">
        <v>100000</v>
      </c>
      <c r="O482" s="39" t="s">
        <v>1373</v>
      </c>
      <c r="P482" s="13">
        <f t="shared" si="5"/>
        <v>100000</v>
      </c>
      <c r="Q482" s="7" t="s">
        <v>13</v>
      </c>
    </row>
    <row r="483" spans="1:18" ht="141.75" customHeight="1" x14ac:dyDescent="0.25">
      <c r="A483" s="143">
        <v>30</v>
      </c>
      <c r="B483" s="139" t="s">
        <v>0</v>
      </c>
      <c r="C483" s="143" t="s">
        <v>784</v>
      </c>
      <c r="D483" s="139" t="s">
        <v>714</v>
      </c>
      <c r="E483" s="139" t="s">
        <v>44</v>
      </c>
      <c r="F483" s="139">
        <v>1</v>
      </c>
      <c r="G483" s="139" t="s">
        <v>713</v>
      </c>
      <c r="H483" s="143" t="s">
        <v>15</v>
      </c>
      <c r="I483" s="142">
        <v>5757040.8499999996</v>
      </c>
      <c r="J483" s="139" t="s">
        <v>26</v>
      </c>
      <c r="K483" s="141" t="s">
        <v>706</v>
      </c>
      <c r="L483" s="144" t="s">
        <v>767</v>
      </c>
      <c r="M483" s="141" t="s">
        <v>15</v>
      </c>
      <c r="N483" s="47">
        <f>127449.09</f>
        <v>127449.09</v>
      </c>
      <c r="O483" s="48" t="s">
        <v>1376</v>
      </c>
      <c r="P483" s="142">
        <f>SUM(N483:N484)</f>
        <v>477449.08999999997</v>
      </c>
      <c r="Q483" s="143" t="s">
        <v>13</v>
      </c>
      <c r="R483" s="132"/>
    </row>
    <row r="484" spans="1:18" x14ac:dyDescent="0.25">
      <c r="A484" s="143"/>
      <c r="B484" s="139"/>
      <c r="C484" s="143"/>
      <c r="D484" s="139"/>
      <c r="E484" s="139"/>
      <c r="F484" s="139"/>
      <c r="G484" s="139"/>
      <c r="H484" s="143"/>
      <c r="I484" s="142"/>
      <c r="J484" s="139"/>
      <c r="K484" s="141"/>
      <c r="L484" s="144"/>
      <c r="M484" s="141"/>
      <c r="N484" s="47">
        <v>350000</v>
      </c>
      <c r="O484" s="48" t="s">
        <v>1377</v>
      </c>
      <c r="P484" s="142"/>
      <c r="Q484" s="143"/>
      <c r="R484" s="132"/>
    </row>
    <row r="485" spans="1:18" ht="31.5" x14ac:dyDescent="0.25">
      <c r="A485" s="7">
        <v>31</v>
      </c>
      <c r="B485" s="2" t="s">
        <v>0</v>
      </c>
      <c r="C485" s="7" t="s">
        <v>785</v>
      </c>
      <c r="D485" s="2" t="s">
        <v>716</v>
      </c>
      <c r="E485" s="2" t="s">
        <v>44</v>
      </c>
      <c r="F485" s="2">
        <v>1</v>
      </c>
      <c r="G485" s="2" t="s">
        <v>715</v>
      </c>
      <c r="H485" s="7" t="s">
        <v>15</v>
      </c>
      <c r="I485" s="13">
        <v>48806.71</v>
      </c>
      <c r="J485" s="2" t="s">
        <v>26</v>
      </c>
      <c r="K485" s="1" t="s">
        <v>706</v>
      </c>
      <c r="L485" s="14" t="s">
        <v>767</v>
      </c>
      <c r="M485" s="1" t="s">
        <v>15</v>
      </c>
      <c r="N485" s="35">
        <v>48806.71</v>
      </c>
      <c r="O485" s="39" t="s">
        <v>1378</v>
      </c>
      <c r="P485" s="13">
        <f t="shared" si="5"/>
        <v>48806.71</v>
      </c>
      <c r="Q485" s="7" t="s">
        <v>14</v>
      </c>
    </row>
    <row r="486" spans="1:18" ht="31.5" x14ac:dyDescent="0.25">
      <c r="A486" s="7">
        <v>32</v>
      </c>
      <c r="B486" s="2" t="s">
        <v>0</v>
      </c>
      <c r="C486" s="7" t="s">
        <v>786</v>
      </c>
      <c r="D486" s="2" t="s">
        <v>719</v>
      </c>
      <c r="E486" s="2" t="s">
        <v>44</v>
      </c>
      <c r="F486" s="2">
        <v>3</v>
      </c>
      <c r="G486" s="2" t="s">
        <v>718</v>
      </c>
      <c r="H486" s="7" t="s">
        <v>15</v>
      </c>
      <c r="I486" s="13">
        <v>133406.13</v>
      </c>
      <c r="J486" s="2" t="s">
        <v>26</v>
      </c>
      <c r="K486" s="1" t="s">
        <v>717</v>
      </c>
      <c r="L486" s="14" t="s">
        <v>768</v>
      </c>
      <c r="M486" s="1" t="s">
        <v>15</v>
      </c>
      <c r="N486" s="1"/>
      <c r="O486" s="13"/>
      <c r="P486" s="13">
        <f t="shared" si="5"/>
        <v>0</v>
      </c>
      <c r="Q486" s="7" t="s">
        <v>13</v>
      </c>
    </row>
    <row r="487" spans="1:18" ht="47.25" x14ac:dyDescent="0.25">
      <c r="A487" s="7">
        <v>33</v>
      </c>
      <c r="B487" s="2" t="s">
        <v>2</v>
      </c>
      <c r="C487" s="7" t="s">
        <v>787</v>
      </c>
      <c r="D487" s="2" t="s">
        <v>722</v>
      </c>
      <c r="E487" s="2" t="s">
        <v>44</v>
      </c>
      <c r="F487" s="2">
        <v>3</v>
      </c>
      <c r="G487" s="2" t="s">
        <v>721</v>
      </c>
      <c r="H487" s="7" t="s">
        <v>15</v>
      </c>
      <c r="I487" s="13">
        <v>1582438</v>
      </c>
      <c r="J487" s="2" t="s">
        <v>26</v>
      </c>
      <c r="K487" s="1" t="s">
        <v>720</v>
      </c>
      <c r="L487" s="14" t="s">
        <v>769</v>
      </c>
      <c r="M487" s="1" t="s">
        <v>15</v>
      </c>
      <c r="N487" s="1"/>
      <c r="O487" s="13"/>
      <c r="P487" s="13">
        <f t="shared" si="5"/>
        <v>0</v>
      </c>
      <c r="Q487" s="7" t="s">
        <v>13</v>
      </c>
    </row>
    <row r="488" spans="1:18" ht="31.5" x14ac:dyDescent="0.25">
      <c r="A488" s="7">
        <v>34</v>
      </c>
      <c r="B488" s="2" t="s">
        <v>43</v>
      </c>
      <c r="C488" s="2" t="s">
        <v>1034</v>
      </c>
      <c r="D488" s="2" t="s">
        <v>1036</v>
      </c>
      <c r="E488" s="2" t="s">
        <v>15</v>
      </c>
      <c r="F488" s="2" t="s">
        <v>15</v>
      </c>
      <c r="G488" s="2" t="s">
        <v>721</v>
      </c>
      <c r="H488" s="7" t="s">
        <v>15</v>
      </c>
      <c r="I488" s="13">
        <v>375027.4</v>
      </c>
      <c r="J488" s="2" t="s">
        <v>26</v>
      </c>
      <c r="K488" s="7" t="s">
        <v>1035</v>
      </c>
      <c r="L488" s="14" t="s">
        <v>237</v>
      </c>
      <c r="M488" s="1" t="s">
        <v>15</v>
      </c>
      <c r="N488" s="1"/>
      <c r="O488" s="13"/>
      <c r="P488" s="13">
        <f>N488</f>
        <v>0</v>
      </c>
      <c r="Q488" s="7" t="s">
        <v>13</v>
      </c>
    </row>
    <row r="489" spans="1:18" ht="31.5" x14ac:dyDescent="0.25">
      <c r="A489" s="7">
        <v>35</v>
      </c>
      <c r="B489" s="2" t="s">
        <v>2</v>
      </c>
      <c r="C489" s="7" t="s">
        <v>788</v>
      </c>
      <c r="D489" s="2" t="s">
        <v>724</v>
      </c>
      <c r="E489" s="2" t="s">
        <v>44</v>
      </c>
      <c r="F489" s="2">
        <v>3</v>
      </c>
      <c r="G489" s="2" t="s">
        <v>723</v>
      </c>
      <c r="H489" s="7" t="s">
        <v>15</v>
      </c>
      <c r="I489" s="13">
        <v>1632290</v>
      </c>
      <c r="J489" s="2" t="s">
        <v>26</v>
      </c>
      <c r="K489" s="1" t="s">
        <v>720</v>
      </c>
      <c r="L489" s="14" t="s">
        <v>769</v>
      </c>
      <c r="M489" s="1" t="s">
        <v>15</v>
      </c>
      <c r="N489" s="1"/>
      <c r="O489" s="13"/>
      <c r="P489" s="13">
        <f t="shared" si="5"/>
        <v>0</v>
      </c>
      <c r="Q489" s="7" t="s">
        <v>13</v>
      </c>
    </row>
    <row r="490" spans="1:18" ht="31.5" x14ac:dyDescent="0.25">
      <c r="A490" s="7">
        <v>36</v>
      </c>
      <c r="B490" s="2" t="s">
        <v>43</v>
      </c>
      <c r="C490" s="2" t="s">
        <v>1037</v>
      </c>
      <c r="D490" s="2" t="s">
        <v>1039</v>
      </c>
      <c r="E490" s="2" t="s">
        <v>15</v>
      </c>
      <c r="F490" s="2" t="s">
        <v>15</v>
      </c>
      <c r="G490" s="2" t="s">
        <v>723</v>
      </c>
      <c r="H490" s="7" t="s">
        <v>15</v>
      </c>
      <c r="I490" s="13">
        <v>620270.19999999995</v>
      </c>
      <c r="J490" s="2" t="s">
        <v>26</v>
      </c>
      <c r="K490" s="7" t="s">
        <v>1038</v>
      </c>
      <c r="L490" s="14" t="s">
        <v>237</v>
      </c>
      <c r="M490" s="1" t="s">
        <v>15</v>
      </c>
      <c r="N490" s="1"/>
      <c r="O490" s="13"/>
      <c r="P490" s="13">
        <f>N490</f>
        <v>0</v>
      </c>
      <c r="Q490" s="7" t="s">
        <v>13</v>
      </c>
    </row>
    <row r="491" spans="1:18" ht="126" x14ac:dyDescent="0.25">
      <c r="A491" s="7">
        <v>37</v>
      </c>
      <c r="B491" s="2" t="s">
        <v>2</v>
      </c>
      <c r="C491" s="7" t="s">
        <v>789</v>
      </c>
      <c r="D491" s="2" t="s">
        <v>726</v>
      </c>
      <c r="E491" s="2" t="s">
        <v>44</v>
      </c>
      <c r="F491" s="2">
        <v>1</v>
      </c>
      <c r="G491" s="2" t="s">
        <v>725</v>
      </c>
      <c r="H491" s="7" t="s">
        <v>15</v>
      </c>
      <c r="I491" s="13">
        <v>111854.51</v>
      </c>
      <c r="J491" s="2" t="s">
        <v>26</v>
      </c>
      <c r="K491" s="1" t="s">
        <v>658</v>
      </c>
      <c r="L491" s="14" t="s">
        <v>659</v>
      </c>
      <c r="M491" s="1" t="s">
        <v>15</v>
      </c>
      <c r="N491" s="1"/>
      <c r="O491" s="13"/>
      <c r="P491" s="13">
        <f t="shared" si="5"/>
        <v>0</v>
      </c>
      <c r="Q491" s="7" t="s">
        <v>13</v>
      </c>
    </row>
    <row r="492" spans="1:18" ht="126" customHeight="1" x14ac:dyDescent="0.25">
      <c r="A492" s="143">
        <v>38</v>
      </c>
      <c r="B492" s="139" t="s">
        <v>43</v>
      </c>
      <c r="C492" s="139" t="s">
        <v>1040</v>
      </c>
      <c r="D492" s="139" t="s">
        <v>1041</v>
      </c>
      <c r="E492" s="143" t="s">
        <v>15</v>
      </c>
      <c r="F492" s="139" t="s">
        <v>15</v>
      </c>
      <c r="G492" s="139" t="s">
        <v>725</v>
      </c>
      <c r="H492" s="143" t="s">
        <v>15</v>
      </c>
      <c r="I492" s="142">
        <v>27749.38</v>
      </c>
      <c r="J492" s="139" t="s">
        <v>26</v>
      </c>
      <c r="K492" s="143" t="s">
        <v>685</v>
      </c>
      <c r="L492" s="144" t="s">
        <v>237</v>
      </c>
      <c r="M492" s="141" t="s">
        <v>15</v>
      </c>
      <c r="N492" s="1">
        <v>2088.81</v>
      </c>
      <c r="O492" s="13" t="s">
        <v>1042</v>
      </c>
      <c r="P492" s="142">
        <f>SUM(N492:N496)</f>
        <v>27745.15</v>
      </c>
      <c r="Q492" s="143" t="s">
        <v>14</v>
      </c>
    </row>
    <row r="493" spans="1:18" x14ac:dyDescent="0.25">
      <c r="A493" s="143"/>
      <c r="B493" s="139"/>
      <c r="C493" s="139"/>
      <c r="D493" s="139"/>
      <c r="E493" s="143"/>
      <c r="F493" s="139"/>
      <c r="G493" s="139"/>
      <c r="H493" s="143"/>
      <c r="I493" s="142"/>
      <c r="J493" s="139"/>
      <c r="K493" s="143"/>
      <c r="L493" s="144"/>
      <c r="M493" s="141"/>
      <c r="N493" s="1">
        <v>16826.36</v>
      </c>
      <c r="O493" s="13" t="s">
        <v>1042</v>
      </c>
      <c r="P493" s="142"/>
      <c r="Q493" s="143"/>
    </row>
    <row r="494" spans="1:18" x14ac:dyDescent="0.25">
      <c r="A494" s="143"/>
      <c r="B494" s="139"/>
      <c r="C494" s="139"/>
      <c r="D494" s="139"/>
      <c r="E494" s="143"/>
      <c r="F494" s="139"/>
      <c r="G494" s="139"/>
      <c r="H494" s="143"/>
      <c r="I494" s="142"/>
      <c r="J494" s="139"/>
      <c r="K494" s="143"/>
      <c r="L494" s="144"/>
      <c r="M494" s="141"/>
      <c r="N494" s="1">
        <v>1314.97</v>
      </c>
      <c r="O494" s="13" t="s">
        <v>1042</v>
      </c>
      <c r="P494" s="142"/>
      <c r="Q494" s="143"/>
    </row>
    <row r="495" spans="1:18" x14ac:dyDescent="0.25">
      <c r="A495" s="143"/>
      <c r="B495" s="139"/>
      <c r="C495" s="139"/>
      <c r="D495" s="139"/>
      <c r="E495" s="143"/>
      <c r="F495" s="139"/>
      <c r="G495" s="139"/>
      <c r="H495" s="143"/>
      <c r="I495" s="142"/>
      <c r="J495" s="139"/>
      <c r="K495" s="143"/>
      <c r="L495" s="144"/>
      <c r="M495" s="141"/>
      <c r="N495" s="1">
        <v>4135.4799999999996</v>
      </c>
      <c r="O495" s="13" t="s">
        <v>1042</v>
      </c>
      <c r="P495" s="142"/>
      <c r="Q495" s="143"/>
    </row>
    <row r="496" spans="1:18" x14ac:dyDescent="0.25">
      <c r="A496" s="143"/>
      <c r="B496" s="139"/>
      <c r="C496" s="139"/>
      <c r="D496" s="139"/>
      <c r="E496" s="143"/>
      <c r="F496" s="139"/>
      <c r="G496" s="139"/>
      <c r="H496" s="143"/>
      <c r="I496" s="142"/>
      <c r="J496" s="139"/>
      <c r="K496" s="143"/>
      <c r="L496" s="144"/>
      <c r="M496" s="141"/>
      <c r="N496" s="1">
        <v>3379.53</v>
      </c>
      <c r="O496" s="13" t="s">
        <v>1043</v>
      </c>
      <c r="P496" s="142"/>
      <c r="Q496" s="143"/>
    </row>
    <row r="497" spans="1:17" ht="94.5" x14ac:dyDescent="0.25">
      <c r="A497" s="7">
        <v>39</v>
      </c>
      <c r="B497" s="2" t="s">
        <v>2</v>
      </c>
      <c r="C497" s="7" t="s">
        <v>790</v>
      </c>
      <c r="D497" s="2" t="s">
        <v>727</v>
      </c>
      <c r="E497" s="2" t="s">
        <v>44</v>
      </c>
      <c r="F497" s="2">
        <v>1</v>
      </c>
      <c r="G497" s="2" t="s">
        <v>66</v>
      </c>
      <c r="H497" s="7" t="s">
        <v>15</v>
      </c>
      <c r="I497" s="13">
        <v>124553.97</v>
      </c>
      <c r="J497" s="2" t="s">
        <v>26</v>
      </c>
      <c r="K497" s="1" t="s">
        <v>658</v>
      </c>
      <c r="L497" s="14" t="s">
        <v>659</v>
      </c>
      <c r="M497" s="1" t="s">
        <v>15</v>
      </c>
      <c r="N497" s="1"/>
      <c r="O497" s="13"/>
      <c r="P497" s="13">
        <f t="shared" si="5"/>
        <v>0</v>
      </c>
      <c r="Q497" s="7" t="s">
        <v>13</v>
      </c>
    </row>
    <row r="498" spans="1:17" ht="110.25" customHeight="1" x14ac:dyDescent="0.25">
      <c r="A498" s="143">
        <v>40</v>
      </c>
      <c r="B498" s="139" t="s">
        <v>43</v>
      </c>
      <c r="C498" s="139" t="s">
        <v>1044</v>
      </c>
      <c r="D498" s="139" t="s">
        <v>1045</v>
      </c>
      <c r="E498" s="143" t="s">
        <v>15</v>
      </c>
      <c r="F498" s="139" t="s">
        <v>15</v>
      </c>
      <c r="G498" s="139" t="s">
        <v>66</v>
      </c>
      <c r="H498" s="143" t="s">
        <v>15</v>
      </c>
      <c r="I498" s="142">
        <v>35062.31</v>
      </c>
      <c r="J498" s="139" t="s">
        <v>26</v>
      </c>
      <c r="K498" s="143" t="s">
        <v>685</v>
      </c>
      <c r="L498" s="144" t="s">
        <v>237</v>
      </c>
      <c r="M498" s="141" t="s">
        <v>15</v>
      </c>
      <c r="N498" s="1">
        <v>135.86000000000001</v>
      </c>
      <c r="O498" s="13" t="s">
        <v>1046</v>
      </c>
      <c r="P498" s="142">
        <f>SUM(N498:N500)</f>
        <v>19085.63</v>
      </c>
      <c r="Q498" s="143" t="s">
        <v>14</v>
      </c>
    </row>
    <row r="499" spans="1:17" x14ac:dyDescent="0.25">
      <c r="A499" s="143"/>
      <c r="B499" s="139"/>
      <c r="C499" s="139"/>
      <c r="D499" s="139"/>
      <c r="E499" s="143"/>
      <c r="F499" s="139"/>
      <c r="G499" s="139"/>
      <c r="H499" s="143"/>
      <c r="I499" s="142"/>
      <c r="J499" s="139"/>
      <c r="K499" s="143"/>
      <c r="L499" s="144"/>
      <c r="M499" s="141"/>
      <c r="N499" s="1">
        <v>7486.08</v>
      </c>
      <c r="O499" s="13" t="s">
        <v>1046</v>
      </c>
      <c r="P499" s="142"/>
      <c r="Q499" s="143"/>
    </row>
    <row r="500" spans="1:17" x14ac:dyDescent="0.25">
      <c r="A500" s="143"/>
      <c r="B500" s="139"/>
      <c r="C500" s="139"/>
      <c r="D500" s="139"/>
      <c r="E500" s="143"/>
      <c r="F500" s="139"/>
      <c r="G500" s="139"/>
      <c r="H500" s="143"/>
      <c r="I500" s="142"/>
      <c r="J500" s="139"/>
      <c r="K500" s="143"/>
      <c r="L500" s="144"/>
      <c r="M500" s="141"/>
      <c r="N500" s="1">
        <v>11463.69</v>
      </c>
      <c r="O500" s="13" t="s">
        <v>1046</v>
      </c>
      <c r="P500" s="142"/>
      <c r="Q500" s="143"/>
    </row>
    <row r="501" spans="1:17" ht="126" x14ac:dyDescent="0.25">
      <c r="A501" s="7">
        <v>41</v>
      </c>
      <c r="B501" s="2" t="s">
        <v>2</v>
      </c>
      <c r="C501" s="7" t="s">
        <v>791</v>
      </c>
      <c r="D501" s="2" t="s">
        <v>729</v>
      </c>
      <c r="E501" s="2" t="s">
        <v>44</v>
      </c>
      <c r="F501" s="2">
        <v>1</v>
      </c>
      <c r="G501" s="2" t="s">
        <v>728</v>
      </c>
      <c r="H501" s="7" t="s">
        <v>15</v>
      </c>
      <c r="I501" s="13">
        <v>70216.490000000005</v>
      </c>
      <c r="J501" s="2" t="s">
        <v>26</v>
      </c>
      <c r="K501" s="1" t="s">
        <v>658</v>
      </c>
      <c r="L501" s="14" t="s">
        <v>659</v>
      </c>
      <c r="M501" s="1" t="s">
        <v>15</v>
      </c>
      <c r="N501" s="1"/>
      <c r="O501" s="13"/>
      <c r="P501" s="13">
        <f t="shared" si="5"/>
        <v>0</v>
      </c>
      <c r="Q501" s="7" t="s">
        <v>13</v>
      </c>
    </row>
    <row r="502" spans="1:17" ht="94.5" customHeight="1" x14ac:dyDescent="0.25">
      <c r="A502" s="143">
        <v>42</v>
      </c>
      <c r="B502" s="139" t="s">
        <v>43</v>
      </c>
      <c r="C502" s="139" t="s">
        <v>1047</v>
      </c>
      <c r="D502" s="139" t="s">
        <v>1048</v>
      </c>
      <c r="E502" s="143" t="s">
        <v>15</v>
      </c>
      <c r="F502" s="139" t="s">
        <v>15</v>
      </c>
      <c r="G502" s="139" t="s">
        <v>728</v>
      </c>
      <c r="H502" s="143" t="s">
        <v>15</v>
      </c>
      <c r="I502" s="142">
        <v>10589.68</v>
      </c>
      <c r="J502" s="139" t="s">
        <v>26</v>
      </c>
      <c r="K502" s="143" t="s">
        <v>941</v>
      </c>
      <c r="L502" s="144" t="s">
        <v>237</v>
      </c>
      <c r="M502" s="141" t="s">
        <v>15</v>
      </c>
      <c r="N502" s="1">
        <v>10128.86</v>
      </c>
      <c r="O502" s="13" t="s">
        <v>1049</v>
      </c>
      <c r="P502" s="142">
        <f>SUM(N502:N503)</f>
        <v>10589.68</v>
      </c>
      <c r="Q502" s="143" t="s">
        <v>14</v>
      </c>
    </row>
    <row r="503" spans="1:17" x14ac:dyDescent="0.25">
      <c r="A503" s="143"/>
      <c r="B503" s="139"/>
      <c r="C503" s="139"/>
      <c r="D503" s="139"/>
      <c r="E503" s="143"/>
      <c r="F503" s="139"/>
      <c r="G503" s="139"/>
      <c r="H503" s="143"/>
      <c r="I503" s="142"/>
      <c r="J503" s="139"/>
      <c r="K503" s="143"/>
      <c r="L503" s="144"/>
      <c r="M503" s="141"/>
      <c r="N503" s="1">
        <v>460.82</v>
      </c>
      <c r="O503" s="13" t="s">
        <v>1050</v>
      </c>
      <c r="P503" s="142"/>
      <c r="Q503" s="143"/>
    </row>
    <row r="504" spans="1:17" ht="47.25" x14ac:dyDescent="0.25">
      <c r="A504" s="7">
        <v>43</v>
      </c>
      <c r="B504" s="2" t="s">
        <v>2</v>
      </c>
      <c r="C504" s="7" t="s">
        <v>792</v>
      </c>
      <c r="D504" s="2" t="s">
        <v>730</v>
      </c>
      <c r="E504" s="2" t="s">
        <v>44</v>
      </c>
      <c r="F504" s="2">
        <v>2</v>
      </c>
      <c r="G504" s="2" t="s">
        <v>725</v>
      </c>
      <c r="H504" s="7" t="s">
        <v>15</v>
      </c>
      <c r="I504" s="13">
        <v>50077.3</v>
      </c>
      <c r="J504" s="2" t="s">
        <v>26</v>
      </c>
      <c r="K504" s="1" t="s">
        <v>658</v>
      </c>
      <c r="L504" s="14" t="s">
        <v>659</v>
      </c>
      <c r="M504" s="1" t="s">
        <v>15</v>
      </c>
      <c r="N504" s="1"/>
      <c r="O504" s="13"/>
      <c r="P504" s="13">
        <f t="shared" si="5"/>
        <v>0</v>
      </c>
      <c r="Q504" s="7" t="s">
        <v>13</v>
      </c>
    </row>
    <row r="505" spans="1:17" ht="47.25" x14ac:dyDescent="0.25">
      <c r="A505" s="7">
        <v>44</v>
      </c>
      <c r="B505" s="2" t="s">
        <v>43</v>
      </c>
      <c r="C505" s="2" t="s">
        <v>1051</v>
      </c>
      <c r="D505" s="2" t="s">
        <v>1052</v>
      </c>
      <c r="E505" s="7" t="s">
        <v>15</v>
      </c>
      <c r="F505" s="2" t="s">
        <v>15</v>
      </c>
      <c r="G505" s="2" t="s">
        <v>725</v>
      </c>
      <c r="H505" s="7" t="s">
        <v>15</v>
      </c>
      <c r="I505" s="13">
        <v>7208.45</v>
      </c>
      <c r="J505" s="2" t="s">
        <v>26</v>
      </c>
      <c r="K505" s="7" t="s">
        <v>685</v>
      </c>
      <c r="L505" s="14" t="s">
        <v>237</v>
      </c>
      <c r="M505" s="1" t="s">
        <v>15</v>
      </c>
      <c r="N505" s="1">
        <v>7208.45</v>
      </c>
      <c r="O505" s="13" t="s">
        <v>1042</v>
      </c>
      <c r="P505" s="13">
        <f>N505</f>
        <v>7208.45</v>
      </c>
      <c r="Q505" s="7" t="s">
        <v>14</v>
      </c>
    </row>
    <row r="506" spans="1:17" ht="47.25" x14ac:dyDescent="0.25">
      <c r="A506" s="7">
        <v>45</v>
      </c>
      <c r="B506" s="2" t="s">
        <v>2</v>
      </c>
      <c r="C506" s="7" t="s">
        <v>792</v>
      </c>
      <c r="D506" s="2" t="s">
        <v>731</v>
      </c>
      <c r="E506" s="2" t="s">
        <v>44</v>
      </c>
      <c r="F506" s="2">
        <v>2</v>
      </c>
      <c r="G506" s="2" t="s">
        <v>66</v>
      </c>
      <c r="H506" s="7" t="s">
        <v>15</v>
      </c>
      <c r="I506" s="13">
        <v>77122.25</v>
      </c>
      <c r="J506" s="2" t="s">
        <v>26</v>
      </c>
      <c r="K506" s="1" t="s">
        <v>658</v>
      </c>
      <c r="L506" s="14" t="s">
        <v>659</v>
      </c>
      <c r="M506" s="1" t="s">
        <v>15</v>
      </c>
      <c r="N506" s="1"/>
      <c r="O506" s="13"/>
      <c r="P506" s="13">
        <f t="shared" si="5"/>
        <v>0</v>
      </c>
      <c r="Q506" s="7" t="s">
        <v>13</v>
      </c>
    </row>
    <row r="507" spans="1:17" ht="31.5" x14ac:dyDescent="0.25">
      <c r="A507" s="7">
        <v>46</v>
      </c>
      <c r="B507" s="2" t="s">
        <v>2</v>
      </c>
      <c r="C507" s="7" t="s">
        <v>793</v>
      </c>
      <c r="D507" s="2" t="s">
        <v>733</v>
      </c>
      <c r="E507" s="2" t="s">
        <v>44</v>
      </c>
      <c r="F507" s="2">
        <v>3</v>
      </c>
      <c r="G507" s="2" t="s">
        <v>732</v>
      </c>
      <c r="H507" s="7" t="s">
        <v>15</v>
      </c>
      <c r="I507" s="13">
        <v>25887.42</v>
      </c>
      <c r="J507" s="2" t="s">
        <v>26</v>
      </c>
      <c r="K507" s="1" t="s">
        <v>658</v>
      </c>
      <c r="L507" s="14" t="s">
        <v>659</v>
      </c>
      <c r="M507" s="1" t="s">
        <v>15</v>
      </c>
      <c r="N507" s="1"/>
      <c r="O507" s="13"/>
      <c r="P507" s="13">
        <f t="shared" si="5"/>
        <v>0</v>
      </c>
      <c r="Q507" s="7" t="s">
        <v>13</v>
      </c>
    </row>
    <row r="508" spans="1:17" ht="31.5" x14ac:dyDescent="0.25">
      <c r="A508" s="7">
        <v>47</v>
      </c>
      <c r="B508" s="2" t="s">
        <v>2</v>
      </c>
      <c r="C508" s="7" t="s">
        <v>793</v>
      </c>
      <c r="D508" s="2" t="s">
        <v>734</v>
      </c>
      <c r="E508" s="2" t="s">
        <v>44</v>
      </c>
      <c r="F508" s="2">
        <v>3</v>
      </c>
      <c r="G508" s="2" t="s">
        <v>149</v>
      </c>
      <c r="H508" s="7" t="s">
        <v>15</v>
      </c>
      <c r="I508" s="13">
        <v>29870.100000000002</v>
      </c>
      <c r="J508" s="2" t="s">
        <v>26</v>
      </c>
      <c r="K508" s="1" t="s">
        <v>658</v>
      </c>
      <c r="L508" s="14" t="s">
        <v>659</v>
      </c>
      <c r="M508" s="1" t="s">
        <v>15</v>
      </c>
      <c r="N508" s="1"/>
      <c r="O508" s="13"/>
      <c r="P508" s="13">
        <f t="shared" si="5"/>
        <v>0</v>
      </c>
      <c r="Q508" s="7" t="s">
        <v>13</v>
      </c>
    </row>
    <row r="509" spans="1:17" ht="31.5" x14ac:dyDescent="0.25">
      <c r="A509" s="7">
        <v>48</v>
      </c>
      <c r="B509" s="2" t="s">
        <v>2</v>
      </c>
      <c r="C509" s="7" t="s">
        <v>793</v>
      </c>
      <c r="D509" s="2" t="s">
        <v>735</v>
      </c>
      <c r="E509" s="2" t="s">
        <v>44</v>
      </c>
      <c r="F509" s="2">
        <v>3</v>
      </c>
      <c r="G509" s="2" t="s">
        <v>66</v>
      </c>
      <c r="H509" s="7" t="s">
        <v>15</v>
      </c>
      <c r="I509" s="13">
        <v>49783.500000000007</v>
      </c>
      <c r="J509" s="2" t="s">
        <v>26</v>
      </c>
      <c r="K509" s="1" t="s">
        <v>658</v>
      </c>
      <c r="L509" s="14" t="s">
        <v>659</v>
      </c>
      <c r="M509" s="1" t="s">
        <v>15</v>
      </c>
      <c r="N509" s="1"/>
      <c r="O509" s="13"/>
      <c r="P509" s="13">
        <f t="shared" si="5"/>
        <v>0</v>
      </c>
      <c r="Q509" s="7" t="s">
        <v>13</v>
      </c>
    </row>
    <row r="510" spans="1:17" ht="78.75" x14ac:dyDescent="0.25">
      <c r="A510" s="7">
        <v>49</v>
      </c>
      <c r="B510" s="2" t="s">
        <v>2</v>
      </c>
      <c r="C510" s="7" t="s">
        <v>794</v>
      </c>
      <c r="D510" s="2" t="s">
        <v>736</v>
      </c>
      <c r="E510" s="2" t="s">
        <v>44</v>
      </c>
      <c r="F510" s="2">
        <v>2</v>
      </c>
      <c r="G510" s="2" t="s">
        <v>57</v>
      </c>
      <c r="H510" s="7" t="s">
        <v>15</v>
      </c>
      <c r="I510" s="13">
        <v>47300.79</v>
      </c>
      <c r="J510" s="2" t="s">
        <v>26</v>
      </c>
      <c r="K510" s="1" t="s">
        <v>658</v>
      </c>
      <c r="L510" s="14" t="s">
        <v>659</v>
      </c>
      <c r="M510" s="36" t="s">
        <v>1379</v>
      </c>
      <c r="N510" s="1"/>
      <c r="O510" s="13"/>
      <c r="P510" s="13">
        <f t="shared" si="5"/>
        <v>0</v>
      </c>
      <c r="Q510" s="7" t="s">
        <v>13</v>
      </c>
    </row>
    <row r="511" spans="1:17" ht="31.5" x14ac:dyDescent="0.25">
      <c r="A511" s="7">
        <v>50</v>
      </c>
      <c r="B511" s="2" t="s">
        <v>43</v>
      </c>
      <c r="C511" s="2" t="s">
        <v>1053</v>
      </c>
      <c r="D511" s="2" t="s">
        <v>1055</v>
      </c>
      <c r="E511" s="2" t="s">
        <v>15</v>
      </c>
      <c r="F511" s="2" t="s">
        <v>15</v>
      </c>
      <c r="G511" s="2" t="s">
        <v>57</v>
      </c>
      <c r="H511" s="7" t="s">
        <v>15</v>
      </c>
      <c r="I511" s="13">
        <v>2338.4899999999998</v>
      </c>
      <c r="J511" s="2" t="s">
        <v>26</v>
      </c>
      <c r="K511" s="7" t="s">
        <v>1054</v>
      </c>
      <c r="L511" s="14" t="s">
        <v>237</v>
      </c>
      <c r="M511" s="1" t="s">
        <v>15</v>
      </c>
      <c r="N511" s="1">
        <v>2338.4899999999998</v>
      </c>
      <c r="O511" s="13" t="s">
        <v>993</v>
      </c>
      <c r="P511" s="13">
        <f>N511</f>
        <v>2338.4899999999998</v>
      </c>
      <c r="Q511" s="7" t="s">
        <v>14</v>
      </c>
    </row>
    <row r="512" spans="1:17" ht="31.5" x14ac:dyDescent="0.25">
      <c r="A512" s="7">
        <v>51</v>
      </c>
      <c r="B512" s="36" t="s">
        <v>43</v>
      </c>
      <c r="C512" s="36" t="s">
        <v>1380</v>
      </c>
      <c r="D512" s="36" t="s">
        <v>1382</v>
      </c>
      <c r="E512" s="36" t="s">
        <v>15</v>
      </c>
      <c r="F512" s="36" t="s">
        <v>15</v>
      </c>
      <c r="G512" s="36" t="s">
        <v>57</v>
      </c>
      <c r="H512" s="38" t="s">
        <v>15</v>
      </c>
      <c r="I512" s="39">
        <v>7619.48</v>
      </c>
      <c r="J512" s="36" t="s">
        <v>26</v>
      </c>
      <c r="K512" s="36" t="s">
        <v>1381</v>
      </c>
      <c r="L512" s="52" t="s">
        <v>839</v>
      </c>
      <c r="M512" s="35" t="s">
        <v>15</v>
      </c>
      <c r="N512" s="35"/>
      <c r="O512" s="39"/>
      <c r="P512" s="39">
        <f>N512</f>
        <v>0</v>
      </c>
      <c r="Q512" s="38" t="s">
        <v>13</v>
      </c>
    </row>
    <row r="513" spans="1:18" ht="31.5" x14ac:dyDescent="0.25">
      <c r="A513" s="7">
        <v>52</v>
      </c>
      <c r="B513" s="2" t="s">
        <v>2</v>
      </c>
      <c r="C513" s="7" t="s">
        <v>794</v>
      </c>
      <c r="D513" s="2" t="s">
        <v>737</v>
      </c>
      <c r="E513" s="2" t="s">
        <v>44</v>
      </c>
      <c r="F513" s="2">
        <v>2</v>
      </c>
      <c r="G513" s="2" t="s">
        <v>728</v>
      </c>
      <c r="H513" s="7" t="s">
        <v>15</v>
      </c>
      <c r="I513" s="13">
        <v>48914.97</v>
      </c>
      <c r="J513" s="2" t="s">
        <v>26</v>
      </c>
      <c r="K513" s="1" t="s">
        <v>658</v>
      </c>
      <c r="L513" s="14" t="s">
        <v>659</v>
      </c>
      <c r="M513" s="1" t="s">
        <v>15</v>
      </c>
      <c r="N513" s="1"/>
      <c r="O513" s="13"/>
      <c r="P513" s="13">
        <f t="shared" si="5"/>
        <v>0</v>
      </c>
      <c r="Q513" s="7" t="s">
        <v>13</v>
      </c>
    </row>
    <row r="514" spans="1:18" ht="47.25" x14ac:dyDescent="0.25">
      <c r="A514" s="7">
        <v>53</v>
      </c>
      <c r="B514" s="2" t="s">
        <v>2</v>
      </c>
      <c r="C514" s="7" t="s">
        <v>795</v>
      </c>
      <c r="D514" s="2" t="s">
        <v>738</v>
      </c>
      <c r="E514" s="2" t="s">
        <v>44</v>
      </c>
      <c r="F514" s="2">
        <v>2</v>
      </c>
      <c r="G514" s="2" t="s">
        <v>728</v>
      </c>
      <c r="H514" s="7" t="s">
        <v>15</v>
      </c>
      <c r="I514" s="13">
        <v>27927.49</v>
      </c>
      <c r="J514" s="2" t="s">
        <v>26</v>
      </c>
      <c r="K514" s="1" t="s">
        <v>658</v>
      </c>
      <c r="L514" s="14" t="s">
        <v>659</v>
      </c>
      <c r="M514" s="1" t="s">
        <v>15</v>
      </c>
      <c r="N514" s="1"/>
      <c r="O514" s="13"/>
      <c r="P514" s="13">
        <f t="shared" si="5"/>
        <v>0</v>
      </c>
      <c r="Q514" s="7" t="s">
        <v>13</v>
      </c>
    </row>
    <row r="515" spans="1:18" ht="47.25" customHeight="1" x14ac:dyDescent="0.25">
      <c r="A515" s="143">
        <v>54</v>
      </c>
      <c r="B515" s="139" t="s">
        <v>43</v>
      </c>
      <c r="C515" s="139" t="s">
        <v>1056</v>
      </c>
      <c r="D515" s="139" t="s">
        <v>1057</v>
      </c>
      <c r="E515" s="143" t="s">
        <v>15</v>
      </c>
      <c r="F515" s="139" t="s">
        <v>15</v>
      </c>
      <c r="G515" s="139" t="s">
        <v>728</v>
      </c>
      <c r="H515" s="143" t="s">
        <v>15</v>
      </c>
      <c r="I515" s="142">
        <v>4098.45</v>
      </c>
      <c r="J515" s="139" t="s">
        <v>26</v>
      </c>
      <c r="K515" s="143" t="s">
        <v>685</v>
      </c>
      <c r="L515" s="144" t="s">
        <v>237</v>
      </c>
      <c r="M515" s="141" t="s">
        <v>15</v>
      </c>
      <c r="N515" s="1">
        <v>3543.46</v>
      </c>
      <c r="O515" s="13" t="s">
        <v>1058</v>
      </c>
      <c r="P515" s="142">
        <f>SUM(N515:N516)</f>
        <v>4098.46</v>
      </c>
      <c r="Q515" s="143" t="s">
        <v>14</v>
      </c>
    </row>
    <row r="516" spans="1:18" x14ac:dyDescent="0.25">
      <c r="A516" s="143"/>
      <c r="B516" s="139"/>
      <c r="C516" s="139"/>
      <c r="D516" s="139"/>
      <c r="E516" s="143"/>
      <c r="F516" s="139"/>
      <c r="G516" s="139"/>
      <c r="H516" s="143"/>
      <c r="I516" s="142"/>
      <c r="J516" s="139"/>
      <c r="K516" s="143"/>
      <c r="L516" s="144"/>
      <c r="M516" s="141"/>
      <c r="N516" s="1">
        <v>555</v>
      </c>
      <c r="O516" s="13" t="s">
        <v>1059</v>
      </c>
      <c r="P516" s="142"/>
      <c r="Q516" s="143"/>
    </row>
    <row r="517" spans="1:18" ht="47.25" x14ac:dyDescent="0.25">
      <c r="A517" s="7">
        <v>55</v>
      </c>
      <c r="B517" s="2" t="s">
        <v>2</v>
      </c>
      <c r="C517" s="7" t="s">
        <v>795</v>
      </c>
      <c r="D517" s="2" t="s">
        <v>739</v>
      </c>
      <c r="E517" s="2" t="s">
        <v>44</v>
      </c>
      <c r="F517" s="2">
        <v>2</v>
      </c>
      <c r="G517" s="2" t="s">
        <v>66</v>
      </c>
      <c r="H517" s="7" t="s">
        <v>15</v>
      </c>
      <c r="I517" s="13">
        <v>82089.87</v>
      </c>
      <c r="J517" s="2" t="s">
        <v>26</v>
      </c>
      <c r="K517" s="1" t="s">
        <v>658</v>
      </c>
      <c r="L517" s="14" t="s">
        <v>659</v>
      </c>
      <c r="M517" s="1" t="s">
        <v>15</v>
      </c>
      <c r="N517" s="1"/>
      <c r="O517" s="13"/>
      <c r="P517" s="13">
        <f t="shared" si="5"/>
        <v>0</v>
      </c>
      <c r="Q517" s="7" t="s">
        <v>13</v>
      </c>
    </row>
    <row r="518" spans="1:18" ht="78.75" customHeight="1" x14ac:dyDescent="0.25">
      <c r="A518" s="143">
        <v>56</v>
      </c>
      <c r="B518" s="139" t="s">
        <v>0</v>
      </c>
      <c r="C518" s="143" t="s">
        <v>796</v>
      </c>
      <c r="D518" s="139" t="s">
        <v>741</v>
      </c>
      <c r="E518" s="139" t="s">
        <v>44</v>
      </c>
      <c r="F518" s="139">
        <v>1</v>
      </c>
      <c r="G518" s="139" t="s">
        <v>740</v>
      </c>
      <c r="H518" s="143" t="s">
        <v>15</v>
      </c>
      <c r="I518" s="142">
        <v>2083620</v>
      </c>
      <c r="J518" s="139" t="s">
        <v>26</v>
      </c>
      <c r="K518" s="141" t="s">
        <v>148</v>
      </c>
      <c r="L518" s="144" t="s">
        <v>237</v>
      </c>
      <c r="M518" s="141" t="s">
        <v>15</v>
      </c>
      <c r="N518" s="47">
        <f>220384.4</f>
        <v>220384.4</v>
      </c>
      <c r="O518" s="39" t="s">
        <v>1383</v>
      </c>
      <c r="P518" s="142">
        <f>N518+N519</f>
        <v>2083620</v>
      </c>
      <c r="Q518" s="143" t="s">
        <v>14</v>
      </c>
      <c r="R518" s="132"/>
    </row>
    <row r="519" spans="1:18" x14ac:dyDescent="0.25">
      <c r="A519" s="143"/>
      <c r="B519" s="139"/>
      <c r="C519" s="143"/>
      <c r="D519" s="139"/>
      <c r="E519" s="139"/>
      <c r="F519" s="139"/>
      <c r="G519" s="139"/>
      <c r="H519" s="143"/>
      <c r="I519" s="142"/>
      <c r="J519" s="139"/>
      <c r="K519" s="141"/>
      <c r="L519" s="144"/>
      <c r="M519" s="141"/>
      <c r="N519" s="47">
        <v>1863235.6</v>
      </c>
      <c r="O519" s="39" t="s">
        <v>1384</v>
      </c>
      <c r="P519" s="142"/>
      <c r="Q519" s="143"/>
      <c r="R519" s="132"/>
    </row>
    <row r="520" spans="1:18" ht="110.25" x14ac:dyDescent="0.25">
      <c r="A520" s="7">
        <v>57</v>
      </c>
      <c r="B520" s="2" t="s">
        <v>0</v>
      </c>
      <c r="C520" s="7" t="s">
        <v>797</v>
      </c>
      <c r="D520" s="2" t="s">
        <v>743</v>
      </c>
      <c r="E520" s="2" t="s">
        <v>44</v>
      </c>
      <c r="F520" s="2">
        <v>1</v>
      </c>
      <c r="G520" s="2" t="s">
        <v>742</v>
      </c>
      <c r="H520" s="7" t="s">
        <v>15</v>
      </c>
      <c r="I520" s="13">
        <v>993155.9</v>
      </c>
      <c r="J520" s="2" t="s">
        <v>26</v>
      </c>
      <c r="K520" s="1" t="s">
        <v>148</v>
      </c>
      <c r="L520" s="14" t="s">
        <v>237</v>
      </c>
      <c r="M520" s="1" t="s">
        <v>15</v>
      </c>
      <c r="N520" s="53">
        <v>993155.9</v>
      </c>
      <c r="O520" s="39" t="s">
        <v>1385</v>
      </c>
      <c r="P520" s="13">
        <f t="shared" si="5"/>
        <v>993155.9</v>
      </c>
      <c r="Q520" s="7" t="s">
        <v>14</v>
      </c>
    </row>
    <row r="521" spans="1:18" ht="31.5" x14ac:dyDescent="0.25">
      <c r="A521" s="7">
        <v>58</v>
      </c>
      <c r="B521" s="2" t="s">
        <v>0</v>
      </c>
      <c r="C521" s="7" t="s">
        <v>1062</v>
      </c>
      <c r="D521" s="2" t="s">
        <v>1061</v>
      </c>
      <c r="E521" s="2" t="s">
        <v>44</v>
      </c>
      <c r="F521" s="2">
        <v>1</v>
      </c>
      <c r="G521" s="2" t="s">
        <v>1060</v>
      </c>
      <c r="H521" s="7" t="s">
        <v>15</v>
      </c>
      <c r="I521" s="13">
        <v>81344.539999999994</v>
      </c>
      <c r="J521" s="2" t="s">
        <v>26</v>
      </c>
      <c r="K521" s="7" t="s">
        <v>148</v>
      </c>
      <c r="L521" s="14" t="s">
        <v>237</v>
      </c>
      <c r="M521" s="1" t="s">
        <v>15</v>
      </c>
      <c r="N521" s="35">
        <v>81344.539999999994</v>
      </c>
      <c r="O521" s="39" t="s">
        <v>1386</v>
      </c>
      <c r="P521" s="13">
        <f>N521</f>
        <v>81344.539999999994</v>
      </c>
      <c r="Q521" s="7" t="s">
        <v>14</v>
      </c>
    </row>
    <row r="522" spans="1:18" ht="47.25" x14ac:dyDescent="0.25">
      <c r="A522" s="7">
        <v>59</v>
      </c>
      <c r="B522" s="2" t="s">
        <v>0</v>
      </c>
      <c r="C522" s="7" t="s">
        <v>798</v>
      </c>
      <c r="D522" s="2" t="s">
        <v>745</v>
      </c>
      <c r="E522" s="2" t="s">
        <v>44</v>
      </c>
      <c r="F522" s="2">
        <v>1</v>
      </c>
      <c r="G522" s="2" t="s">
        <v>744</v>
      </c>
      <c r="H522" s="7" t="s">
        <v>15</v>
      </c>
      <c r="I522" s="13">
        <v>150040</v>
      </c>
      <c r="J522" s="2" t="s">
        <v>26</v>
      </c>
      <c r="K522" s="1" t="s">
        <v>148</v>
      </c>
      <c r="L522" s="14" t="s">
        <v>237</v>
      </c>
      <c r="M522" s="1" t="s">
        <v>15</v>
      </c>
      <c r="N522" s="54">
        <v>150040</v>
      </c>
      <c r="O522" s="39" t="s">
        <v>1387</v>
      </c>
      <c r="P522" s="13">
        <f t="shared" si="5"/>
        <v>150040</v>
      </c>
      <c r="Q522" s="7" t="s">
        <v>14</v>
      </c>
    </row>
    <row r="523" spans="1:18" ht="94.5" x14ac:dyDescent="0.25">
      <c r="A523" s="7">
        <v>60</v>
      </c>
      <c r="B523" s="2" t="s">
        <v>0</v>
      </c>
      <c r="C523" s="7" t="s">
        <v>799</v>
      </c>
      <c r="D523" s="2" t="s">
        <v>747</v>
      </c>
      <c r="E523" s="2" t="s">
        <v>44</v>
      </c>
      <c r="F523" s="2">
        <v>1</v>
      </c>
      <c r="G523" s="2" t="s">
        <v>746</v>
      </c>
      <c r="H523" s="7" t="s">
        <v>15</v>
      </c>
      <c r="I523" s="13">
        <v>2686200</v>
      </c>
      <c r="J523" s="2" t="s">
        <v>26</v>
      </c>
      <c r="K523" s="1" t="s">
        <v>148</v>
      </c>
      <c r="L523" s="14" t="s">
        <v>237</v>
      </c>
      <c r="M523" s="2" t="s">
        <v>1063</v>
      </c>
      <c r="N523" s="1"/>
      <c r="O523" s="13"/>
      <c r="P523" s="13">
        <f t="shared" si="5"/>
        <v>0</v>
      </c>
      <c r="Q523" s="7" t="s">
        <v>13</v>
      </c>
    </row>
    <row r="524" spans="1:18" ht="31.5" x14ac:dyDescent="0.25">
      <c r="A524" s="7">
        <v>61</v>
      </c>
      <c r="B524" s="2" t="s">
        <v>0</v>
      </c>
      <c r="C524" s="7" t="s">
        <v>1066</v>
      </c>
      <c r="D524" s="2" t="s">
        <v>1065</v>
      </c>
      <c r="E524" s="2" t="s">
        <v>44</v>
      </c>
      <c r="F524" s="2">
        <v>1</v>
      </c>
      <c r="G524" s="2" t="s">
        <v>1064</v>
      </c>
      <c r="H524" s="7" t="s">
        <v>15</v>
      </c>
      <c r="I524" s="13">
        <v>7186190</v>
      </c>
      <c r="J524" s="2" t="s">
        <v>26</v>
      </c>
      <c r="K524" s="7" t="s">
        <v>756</v>
      </c>
      <c r="L524" s="14" t="s">
        <v>237</v>
      </c>
      <c r="M524" s="2" t="s">
        <v>15</v>
      </c>
      <c r="N524" s="47">
        <f>186822.36</f>
        <v>186822.36</v>
      </c>
      <c r="O524" s="39" t="s">
        <v>1388</v>
      </c>
      <c r="P524" s="13">
        <f>N524</f>
        <v>186822.36</v>
      </c>
      <c r="Q524" s="7" t="s">
        <v>13</v>
      </c>
    </row>
    <row r="525" spans="1:18" ht="31.5" x14ac:dyDescent="0.25">
      <c r="A525" s="7">
        <v>62</v>
      </c>
      <c r="B525" s="2" t="s">
        <v>0</v>
      </c>
      <c r="C525" s="7" t="s">
        <v>800</v>
      </c>
      <c r="D525" s="2" t="s">
        <v>749</v>
      </c>
      <c r="E525" s="2" t="s">
        <v>44</v>
      </c>
      <c r="F525" s="2">
        <v>1</v>
      </c>
      <c r="G525" s="2" t="s">
        <v>748</v>
      </c>
      <c r="H525" s="7" t="s">
        <v>15</v>
      </c>
      <c r="I525" s="13">
        <v>162140</v>
      </c>
      <c r="J525" s="2" t="s">
        <v>26</v>
      </c>
      <c r="K525" s="1" t="s">
        <v>148</v>
      </c>
      <c r="L525" s="14" t="s">
        <v>237</v>
      </c>
      <c r="M525" s="1" t="s">
        <v>15</v>
      </c>
      <c r="N525" s="35">
        <v>162140</v>
      </c>
      <c r="O525" s="39" t="s">
        <v>1389</v>
      </c>
      <c r="P525" s="13">
        <f t="shared" si="5"/>
        <v>162140</v>
      </c>
      <c r="Q525" s="7" t="s">
        <v>14</v>
      </c>
    </row>
    <row r="526" spans="1:18" ht="47.25" customHeight="1" x14ac:dyDescent="0.25">
      <c r="A526" s="143">
        <v>63</v>
      </c>
      <c r="B526" s="139" t="s">
        <v>0</v>
      </c>
      <c r="C526" s="143" t="s">
        <v>801</v>
      </c>
      <c r="D526" s="139" t="s">
        <v>751</v>
      </c>
      <c r="E526" s="139" t="s">
        <v>44</v>
      </c>
      <c r="F526" s="139">
        <v>1</v>
      </c>
      <c r="G526" s="139" t="s">
        <v>750</v>
      </c>
      <c r="H526" s="143" t="s">
        <v>15</v>
      </c>
      <c r="I526" s="142">
        <v>508321</v>
      </c>
      <c r="J526" s="139" t="s">
        <v>26</v>
      </c>
      <c r="K526" s="141" t="s">
        <v>148</v>
      </c>
      <c r="L526" s="144" t="s">
        <v>237</v>
      </c>
      <c r="M526" s="141" t="s">
        <v>15</v>
      </c>
      <c r="N526" s="47">
        <f>107895.1</f>
        <v>107895.1</v>
      </c>
      <c r="O526" s="39" t="s">
        <v>1390</v>
      </c>
      <c r="P526" s="142">
        <f>SUM(N526:N527)</f>
        <v>508321</v>
      </c>
      <c r="Q526" s="143" t="s">
        <v>14</v>
      </c>
    </row>
    <row r="527" spans="1:18" x14ac:dyDescent="0.25">
      <c r="A527" s="143"/>
      <c r="B527" s="139"/>
      <c r="C527" s="143"/>
      <c r="D527" s="139"/>
      <c r="E527" s="139"/>
      <c r="F527" s="139"/>
      <c r="G527" s="139"/>
      <c r="H527" s="143"/>
      <c r="I527" s="142"/>
      <c r="J527" s="139"/>
      <c r="K527" s="141"/>
      <c r="L527" s="144"/>
      <c r="M527" s="141"/>
      <c r="N527" s="47">
        <v>400425.9</v>
      </c>
      <c r="O527" s="39" t="s">
        <v>1391</v>
      </c>
      <c r="P527" s="142"/>
      <c r="Q527" s="143"/>
    </row>
    <row r="528" spans="1:18" ht="31.5" x14ac:dyDescent="0.25">
      <c r="A528" s="7">
        <v>64</v>
      </c>
      <c r="B528" s="2" t="s">
        <v>0</v>
      </c>
      <c r="C528" s="7" t="s">
        <v>1072</v>
      </c>
      <c r="D528" s="2" t="s">
        <v>1068</v>
      </c>
      <c r="E528" s="2" t="s">
        <v>44</v>
      </c>
      <c r="F528" s="2">
        <v>1</v>
      </c>
      <c r="G528" s="2" t="s">
        <v>1067</v>
      </c>
      <c r="H528" s="7" t="s">
        <v>15</v>
      </c>
      <c r="I528" s="13">
        <v>192390</v>
      </c>
      <c r="J528" s="2" t="s">
        <v>26</v>
      </c>
      <c r="K528" s="1" t="s">
        <v>148</v>
      </c>
      <c r="L528" s="14" t="s">
        <v>237</v>
      </c>
      <c r="M528" s="1" t="s">
        <v>15</v>
      </c>
      <c r="N528" s="35">
        <v>192390</v>
      </c>
      <c r="O528" s="39" t="s">
        <v>1392</v>
      </c>
      <c r="P528" s="13">
        <f>N528</f>
        <v>192390</v>
      </c>
      <c r="Q528" s="7" t="s">
        <v>14</v>
      </c>
    </row>
    <row r="529" spans="1:17" ht="63" x14ac:dyDescent="0.25">
      <c r="A529" s="7">
        <v>65</v>
      </c>
      <c r="B529" s="2" t="s">
        <v>0</v>
      </c>
      <c r="C529" s="7" t="s">
        <v>1073</v>
      </c>
      <c r="D529" s="2" t="s">
        <v>1069</v>
      </c>
      <c r="E529" s="2" t="s">
        <v>44</v>
      </c>
      <c r="F529" s="2">
        <v>1</v>
      </c>
      <c r="G529" s="2" t="s">
        <v>60</v>
      </c>
      <c r="H529" s="7" t="s">
        <v>15</v>
      </c>
      <c r="I529" s="13">
        <v>58683.79</v>
      </c>
      <c r="J529" s="2" t="s">
        <v>26</v>
      </c>
      <c r="K529" s="1" t="s">
        <v>148</v>
      </c>
      <c r="L529" s="14" t="s">
        <v>237</v>
      </c>
      <c r="M529" s="1" t="s">
        <v>15</v>
      </c>
      <c r="N529" s="35">
        <v>58683.79</v>
      </c>
      <c r="O529" s="39" t="s">
        <v>1393</v>
      </c>
      <c r="P529" s="13">
        <f t="shared" ref="P529" si="6">N529</f>
        <v>58683.79</v>
      </c>
      <c r="Q529" s="7" t="s">
        <v>14</v>
      </c>
    </row>
    <row r="530" spans="1:17" ht="47.25" customHeight="1" x14ac:dyDescent="0.25">
      <c r="A530" s="143">
        <v>66</v>
      </c>
      <c r="B530" s="139" t="s">
        <v>0</v>
      </c>
      <c r="C530" s="143" t="s">
        <v>1074</v>
      </c>
      <c r="D530" s="139" t="s">
        <v>1071</v>
      </c>
      <c r="E530" s="139" t="s">
        <v>44</v>
      </c>
      <c r="F530" s="139">
        <v>2</v>
      </c>
      <c r="G530" s="139" t="s">
        <v>1070</v>
      </c>
      <c r="H530" s="143" t="s">
        <v>15</v>
      </c>
      <c r="I530" s="142">
        <v>246840</v>
      </c>
      <c r="J530" s="139" t="s">
        <v>26</v>
      </c>
      <c r="K530" s="143" t="s">
        <v>654</v>
      </c>
      <c r="L530" s="144" t="s">
        <v>237</v>
      </c>
      <c r="M530" s="141" t="s">
        <v>15</v>
      </c>
      <c r="N530" s="47">
        <f>100000</f>
        <v>100000</v>
      </c>
      <c r="O530" s="39" t="s">
        <v>1394</v>
      </c>
      <c r="P530" s="142">
        <f>SUM(N530:N531)</f>
        <v>246840</v>
      </c>
      <c r="Q530" s="143" t="s">
        <v>14</v>
      </c>
    </row>
    <row r="531" spans="1:17" x14ac:dyDescent="0.25">
      <c r="A531" s="143"/>
      <c r="B531" s="139"/>
      <c r="C531" s="143"/>
      <c r="D531" s="139"/>
      <c r="E531" s="139"/>
      <c r="F531" s="139"/>
      <c r="G531" s="139"/>
      <c r="H531" s="143"/>
      <c r="I531" s="142"/>
      <c r="J531" s="139"/>
      <c r="K531" s="143"/>
      <c r="L531" s="144"/>
      <c r="M531" s="141"/>
      <c r="N531" s="47">
        <v>146840</v>
      </c>
      <c r="O531" s="39" t="s">
        <v>1395</v>
      </c>
      <c r="P531" s="142"/>
      <c r="Q531" s="143"/>
    </row>
    <row r="532" spans="1:17" ht="31.5" x14ac:dyDescent="0.25">
      <c r="A532" s="7">
        <v>67</v>
      </c>
      <c r="B532" s="2" t="s">
        <v>0</v>
      </c>
      <c r="C532" s="7" t="s">
        <v>802</v>
      </c>
      <c r="D532" s="2" t="s">
        <v>753</v>
      </c>
      <c r="E532" s="2" t="s">
        <v>44</v>
      </c>
      <c r="F532" s="2">
        <v>1</v>
      </c>
      <c r="G532" s="2" t="s">
        <v>752</v>
      </c>
      <c r="H532" s="7" t="s">
        <v>15</v>
      </c>
      <c r="I532" s="13">
        <v>274537.82</v>
      </c>
      <c r="J532" s="2" t="s">
        <v>26</v>
      </c>
      <c r="K532" s="1" t="s">
        <v>148</v>
      </c>
      <c r="L532" s="14" t="s">
        <v>237</v>
      </c>
      <c r="M532" s="1" t="s">
        <v>15</v>
      </c>
      <c r="N532" s="35">
        <v>274537.82</v>
      </c>
      <c r="O532" s="39" t="s">
        <v>1396</v>
      </c>
      <c r="P532" s="13">
        <f t="shared" si="5"/>
        <v>274537.82</v>
      </c>
      <c r="Q532" s="7" t="s">
        <v>14</v>
      </c>
    </row>
    <row r="533" spans="1:17" ht="31.5" x14ac:dyDescent="0.25">
      <c r="A533" s="7">
        <v>68</v>
      </c>
      <c r="B533" s="2" t="s">
        <v>0</v>
      </c>
      <c r="C533" s="7" t="s">
        <v>803</v>
      </c>
      <c r="D533" s="2" t="s">
        <v>755</v>
      </c>
      <c r="E533" s="2" t="s">
        <v>44</v>
      </c>
      <c r="F533" s="2">
        <v>2</v>
      </c>
      <c r="G533" s="2" t="s">
        <v>754</v>
      </c>
      <c r="H533" s="7" t="s">
        <v>15</v>
      </c>
      <c r="I533" s="13">
        <v>81070</v>
      </c>
      <c r="J533" s="2" t="s">
        <v>26</v>
      </c>
      <c r="K533" s="1" t="s">
        <v>770</v>
      </c>
      <c r="L533" s="14" t="s">
        <v>237</v>
      </c>
      <c r="M533" s="1" t="s">
        <v>15</v>
      </c>
      <c r="N533" s="35">
        <v>81070</v>
      </c>
      <c r="O533" s="39" t="s">
        <v>1397</v>
      </c>
      <c r="P533" s="13">
        <f t="shared" si="5"/>
        <v>81070</v>
      </c>
      <c r="Q533" s="7" t="s">
        <v>14</v>
      </c>
    </row>
    <row r="534" spans="1:17" ht="31.5" x14ac:dyDescent="0.25">
      <c r="A534" s="7">
        <v>69</v>
      </c>
      <c r="B534" s="2" t="s">
        <v>0</v>
      </c>
      <c r="C534" s="7" t="s">
        <v>829</v>
      </c>
      <c r="D534" s="2" t="s">
        <v>826</v>
      </c>
      <c r="E534" s="2" t="s">
        <v>44</v>
      </c>
      <c r="F534" s="2">
        <v>2</v>
      </c>
      <c r="G534" s="2" t="s">
        <v>823</v>
      </c>
      <c r="H534" s="7" t="s">
        <v>15</v>
      </c>
      <c r="I534" s="13">
        <v>313141.95</v>
      </c>
      <c r="J534" s="2" t="s">
        <v>26</v>
      </c>
      <c r="K534" s="7" t="s">
        <v>756</v>
      </c>
      <c r="L534" s="14" t="s">
        <v>237</v>
      </c>
      <c r="M534" s="1" t="s">
        <v>15</v>
      </c>
      <c r="N534" s="1"/>
      <c r="O534" s="13"/>
      <c r="P534" s="13">
        <f t="shared" si="5"/>
        <v>0</v>
      </c>
      <c r="Q534" s="7" t="s">
        <v>13</v>
      </c>
    </row>
    <row r="535" spans="1:17" ht="47.25" x14ac:dyDescent="0.25">
      <c r="A535" s="7">
        <v>70</v>
      </c>
      <c r="B535" s="2" t="s">
        <v>0</v>
      </c>
      <c r="C535" s="7" t="s">
        <v>830</v>
      </c>
      <c r="D535" s="2" t="s">
        <v>828</v>
      </c>
      <c r="E535" s="2" t="s">
        <v>44</v>
      </c>
      <c r="F535" s="2">
        <v>2</v>
      </c>
      <c r="G535" s="2" t="s">
        <v>827</v>
      </c>
      <c r="H535" s="7" t="s">
        <v>15</v>
      </c>
      <c r="I535" s="13">
        <v>38115</v>
      </c>
      <c r="J535" s="2" t="s">
        <v>26</v>
      </c>
      <c r="K535" s="7" t="s">
        <v>756</v>
      </c>
      <c r="L535" s="14" t="s">
        <v>237</v>
      </c>
      <c r="M535" s="1" t="s">
        <v>15</v>
      </c>
      <c r="N535" s="35">
        <v>38115</v>
      </c>
      <c r="O535" s="39" t="s">
        <v>1398</v>
      </c>
      <c r="P535" s="13">
        <f t="shared" si="5"/>
        <v>38115</v>
      </c>
      <c r="Q535" s="7" t="s">
        <v>14</v>
      </c>
    </row>
    <row r="536" spans="1:17" ht="31.5" x14ac:dyDescent="0.25">
      <c r="A536" s="7">
        <v>71</v>
      </c>
      <c r="B536" s="2" t="s">
        <v>0</v>
      </c>
      <c r="C536" s="7" t="s">
        <v>804</v>
      </c>
      <c r="D536" s="2" t="s">
        <v>758</v>
      </c>
      <c r="E536" s="2" t="s">
        <v>44</v>
      </c>
      <c r="F536" s="2">
        <v>3</v>
      </c>
      <c r="G536" s="2" t="s">
        <v>757</v>
      </c>
      <c r="H536" s="7" t="s">
        <v>15</v>
      </c>
      <c r="I536" s="13">
        <v>26620</v>
      </c>
      <c r="J536" s="2" t="s">
        <v>26</v>
      </c>
      <c r="K536" s="1" t="s">
        <v>756</v>
      </c>
      <c r="L536" s="14" t="s">
        <v>237</v>
      </c>
      <c r="M536" s="1" t="s">
        <v>15</v>
      </c>
      <c r="N536" s="35">
        <v>26620</v>
      </c>
      <c r="O536" s="39" t="s">
        <v>1399</v>
      </c>
      <c r="P536" s="13">
        <f>N536</f>
        <v>26620</v>
      </c>
      <c r="Q536" s="7" t="s">
        <v>14</v>
      </c>
    </row>
    <row r="537" spans="1:17" ht="31.5" customHeight="1" x14ac:dyDescent="0.25">
      <c r="A537" s="143">
        <v>72</v>
      </c>
      <c r="B537" s="139" t="s">
        <v>0</v>
      </c>
      <c r="C537" s="143" t="s">
        <v>1079</v>
      </c>
      <c r="D537" s="139" t="s">
        <v>1076</v>
      </c>
      <c r="E537" s="139" t="s">
        <v>44</v>
      </c>
      <c r="F537" s="139">
        <v>2</v>
      </c>
      <c r="G537" s="139" t="s">
        <v>1075</v>
      </c>
      <c r="H537" s="143" t="s">
        <v>15</v>
      </c>
      <c r="I537" s="142">
        <v>733447.54999999993</v>
      </c>
      <c r="J537" s="139" t="s">
        <v>26</v>
      </c>
      <c r="K537" s="143" t="s">
        <v>756</v>
      </c>
      <c r="L537" s="144" t="s">
        <v>237</v>
      </c>
      <c r="M537" s="141" t="s">
        <v>15</v>
      </c>
      <c r="N537" s="47">
        <f>100000</f>
        <v>100000</v>
      </c>
      <c r="O537" s="39" t="s">
        <v>1400</v>
      </c>
      <c r="P537" s="142">
        <f>SUM(N537:N538)</f>
        <v>300000</v>
      </c>
      <c r="Q537" s="143" t="s">
        <v>13</v>
      </c>
    </row>
    <row r="538" spans="1:17" x14ac:dyDescent="0.25">
      <c r="A538" s="143"/>
      <c r="B538" s="139"/>
      <c r="C538" s="143"/>
      <c r="D538" s="139"/>
      <c r="E538" s="139"/>
      <c r="F538" s="139"/>
      <c r="G538" s="139"/>
      <c r="H538" s="143"/>
      <c r="I538" s="142"/>
      <c r="J538" s="139"/>
      <c r="K538" s="143"/>
      <c r="L538" s="144"/>
      <c r="M538" s="141"/>
      <c r="N538" s="47">
        <v>200000</v>
      </c>
      <c r="O538" s="39" t="s">
        <v>1401</v>
      </c>
      <c r="P538" s="142"/>
      <c r="Q538" s="143"/>
    </row>
    <row r="539" spans="1:17" ht="31.5" x14ac:dyDescent="0.25">
      <c r="A539" s="7">
        <v>73</v>
      </c>
      <c r="B539" s="2" t="s">
        <v>0</v>
      </c>
      <c r="C539" s="7" t="s">
        <v>1080</v>
      </c>
      <c r="D539" s="2" t="s">
        <v>1078</v>
      </c>
      <c r="E539" s="2" t="s">
        <v>44</v>
      </c>
      <c r="F539" s="2">
        <v>2</v>
      </c>
      <c r="G539" s="2" t="s">
        <v>1077</v>
      </c>
      <c r="H539" s="7" t="s">
        <v>15</v>
      </c>
      <c r="I539" s="13">
        <v>229658</v>
      </c>
      <c r="J539" s="2" t="s">
        <v>26</v>
      </c>
      <c r="K539" s="7" t="s">
        <v>1081</v>
      </c>
      <c r="L539" s="14" t="s">
        <v>237</v>
      </c>
      <c r="M539" s="1" t="s">
        <v>15</v>
      </c>
      <c r="N539" s="35">
        <v>229658</v>
      </c>
      <c r="O539" s="39" t="s">
        <v>1402</v>
      </c>
      <c r="P539" s="13">
        <f>N539</f>
        <v>229658</v>
      </c>
      <c r="Q539" s="7" t="s">
        <v>14</v>
      </c>
    </row>
    <row r="540" spans="1:17" ht="63" x14ac:dyDescent="0.25">
      <c r="A540" s="7">
        <v>74</v>
      </c>
      <c r="B540" s="2" t="s">
        <v>0</v>
      </c>
      <c r="C540" s="7" t="s">
        <v>1083</v>
      </c>
      <c r="D540" s="2" t="s">
        <v>1082</v>
      </c>
      <c r="E540" s="2" t="s">
        <v>44</v>
      </c>
      <c r="F540" s="2" t="s">
        <v>1085</v>
      </c>
      <c r="G540" s="2" t="s">
        <v>1070</v>
      </c>
      <c r="H540" s="7" t="s">
        <v>15</v>
      </c>
      <c r="I540" s="13">
        <v>290037</v>
      </c>
      <c r="J540" s="2" t="s">
        <v>26</v>
      </c>
      <c r="K540" s="7" t="s">
        <v>1084</v>
      </c>
      <c r="L540" s="14" t="s">
        <v>237</v>
      </c>
      <c r="M540" s="1" t="s">
        <v>15</v>
      </c>
      <c r="N540" s="39">
        <v>290037</v>
      </c>
      <c r="O540" s="39" t="s">
        <v>1403</v>
      </c>
      <c r="P540" s="13">
        <f>N540</f>
        <v>290037</v>
      </c>
      <c r="Q540" s="7" t="s">
        <v>14</v>
      </c>
    </row>
    <row r="541" spans="1:17" ht="31.5" x14ac:dyDescent="0.25">
      <c r="A541" s="7">
        <v>75</v>
      </c>
      <c r="B541" s="2" t="s">
        <v>0</v>
      </c>
      <c r="C541" s="7" t="s">
        <v>805</v>
      </c>
      <c r="D541" s="2" t="s">
        <v>759</v>
      </c>
      <c r="E541" s="2" t="s">
        <v>44</v>
      </c>
      <c r="F541" s="2">
        <v>1</v>
      </c>
      <c r="G541" s="2" t="s">
        <v>748</v>
      </c>
      <c r="H541" s="2" t="s">
        <v>824</v>
      </c>
      <c r="I541" s="13">
        <v>120879</v>
      </c>
      <c r="J541" s="2" t="s">
        <v>26</v>
      </c>
      <c r="K541" s="1" t="s">
        <v>407</v>
      </c>
      <c r="L541" s="14" t="s">
        <v>237</v>
      </c>
      <c r="M541" s="1" t="s">
        <v>15</v>
      </c>
      <c r="N541" s="35">
        <v>120879</v>
      </c>
      <c r="O541" s="39" t="s">
        <v>1404</v>
      </c>
      <c r="P541" s="13">
        <f t="shared" si="5"/>
        <v>120879</v>
      </c>
      <c r="Q541" s="7" t="s">
        <v>14</v>
      </c>
    </row>
    <row r="542" spans="1:17" ht="31.5" x14ac:dyDescent="0.25">
      <c r="A542" s="7">
        <v>76</v>
      </c>
      <c r="B542" s="2" t="s">
        <v>0</v>
      </c>
      <c r="C542" s="7" t="s">
        <v>806</v>
      </c>
      <c r="D542" s="2" t="s">
        <v>761</v>
      </c>
      <c r="E542" s="2" t="s">
        <v>44</v>
      </c>
      <c r="F542" s="2">
        <v>1</v>
      </c>
      <c r="G542" s="2" t="s">
        <v>760</v>
      </c>
      <c r="H542" s="7" t="s">
        <v>15</v>
      </c>
      <c r="I542" s="13">
        <v>254100</v>
      </c>
      <c r="J542" s="2" t="s">
        <v>26</v>
      </c>
      <c r="K542" s="1" t="s">
        <v>756</v>
      </c>
      <c r="L542" s="14" t="s">
        <v>237</v>
      </c>
      <c r="M542" s="1" t="s">
        <v>15</v>
      </c>
      <c r="N542" s="35">
        <v>154100</v>
      </c>
      <c r="O542" s="39" t="s">
        <v>1405</v>
      </c>
      <c r="P542" s="13">
        <f t="shared" si="5"/>
        <v>154100</v>
      </c>
      <c r="Q542" s="7" t="s">
        <v>13</v>
      </c>
    </row>
    <row r="543" spans="1:17" ht="31.5" x14ac:dyDescent="0.25">
      <c r="A543" s="7">
        <v>77</v>
      </c>
      <c r="B543" s="2" t="s">
        <v>0</v>
      </c>
      <c r="C543" s="7" t="s">
        <v>1088</v>
      </c>
      <c r="D543" s="2" t="s">
        <v>1087</v>
      </c>
      <c r="E543" s="2" t="s">
        <v>44</v>
      </c>
      <c r="F543" s="2">
        <v>1</v>
      </c>
      <c r="G543" s="2" t="s">
        <v>1086</v>
      </c>
      <c r="H543" s="7" t="s">
        <v>15</v>
      </c>
      <c r="I543" s="13">
        <v>97435.25</v>
      </c>
      <c r="J543" s="2" t="s">
        <v>26</v>
      </c>
      <c r="K543" s="7" t="s">
        <v>407</v>
      </c>
      <c r="L543" s="14" t="s">
        <v>237</v>
      </c>
      <c r="M543" s="1" t="s">
        <v>15</v>
      </c>
      <c r="N543" s="35">
        <v>97435.25</v>
      </c>
      <c r="O543" s="39" t="s">
        <v>1406</v>
      </c>
      <c r="P543" s="13">
        <f t="shared" si="5"/>
        <v>97435.25</v>
      </c>
      <c r="Q543" s="7" t="s">
        <v>14</v>
      </c>
    </row>
    <row r="544" spans="1:17" ht="31.5" x14ac:dyDescent="0.25">
      <c r="A544" s="7">
        <v>78</v>
      </c>
      <c r="B544" s="2" t="s">
        <v>0</v>
      </c>
      <c r="C544" s="7" t="s">
        <v>1090</v>
      </c>
      <c r="D544" s="2" t="s">
        <v>1089</v>
      </c>
      <c r="E544" s="2" t="s">
        <v>44</v>
      </c>
      <c r="F544" s="2">
        <v>1</v>
      </c>
      <c r="G544" s="2" t="s">
        <v>752</v>
      </c>
      <c r="H544" s="7" t="s">
        <v>15</v>
      </c>
      <c r="I544" s="13">
        <v>78650</v>
      </c>
      <c r="J544" s="2" t="s">
        <v>26</v>
      </c>
      <c r="K544" s="7" t="s">
        <v>407</v>
      </c>
      <c r="L544" s="14" t="s">
        <v>237</v>
      </c>
      <c r="M544" s="1" t="s">
        <v>15</v>
      </c>
      <c r="N544" s="35">
        <v>78650</v>
      </c>
      <c r="O544" s="39" t="s">
        <v>1407</v>
      </c>
      <c r="P544" s="13">
        <f t="shared" si="5"/>
        <v>78650</v>
      </c>
      <c r="Q544" s="7" t="s">
        <v>14</v>
      </c>
    </row>
    <row r="545" spans="1:18" ht="47.25" x14ac:dyDescent="0.25">
      <c r="A545" s="7">
        <v>79</v>
      </c>
      <c r="B545" s="2" t="s">
        <v>0</v>
      </c>
      <c r="C545" s="7" t="s">
        <v>807</v>
      </c>
      <c r="D545" s="2" t="s">
        <v>762</v>
      </c>
      <c r="E545" s="2" t="s">
        <v>44</v>
      </c>
      <c r="F545" s="2">
        <v>1</v>
      </c>
      <c r="G545" s="2" t="s">
        <v>707</v>
      </c>
      <c r="H545" s="2" t="s">
        <v>825</v>
      </c>
      <c r="I545" s="13">
        <v>317625</v>
      </c>
      <c r="J545" s="2" t="s">
        <v>26</v>
      </c>
      <c r="K545" s="1" t="s">
        <v>407</v>
      </c>
      <c r="L545" s="14" t="s">
        <v>237</v>
      </c>
      <c r="M545" s="1" t="s">
        <v>15</v>
      </c>
      <c r="N545" s="1"/>
      <c r="O545" s="13"/>
      <c r="P545" s="13">
        <f t="shared" si="5"/>
        <v>0</v>
      </c>
      <c r="Q545" s="7" t="s">
        <v>13</v>
      </c>
    </row>
    <row r="546" spans="1:18" ht="78.75" x14ac:dyDescent="0.25">
      <c r="A546" s="7">
        <v>80</v>
      </c>
      <c r="B546" s="2" t="s">
        <v>0</v>
      </c>
      <c r="C546" s="7" t="s">
        <v>808</v>
      </c>
      <c r="D546" s="2" t="s">
        <v>764</v>
      </c>
      <c r="E546" s="2" t="s">
        <v>44</v>
      </c>
      <c r="F546" s="2">
        <v>1</v>
      </c>
      <c r="G546" s="2" t="s">
        <v>763</v>
      </c>
      <c r="H546" s="7" t="s">
        <v>15</v>
      </c>
      <c r="I546" s="13">
        <v>200255</v>
      </c>
      <c r="J546" s="2" t="s">
        <v>26</v>
      </c>
      <c r="K546" s="1" t="s">
        <v>407</v>
      </c>
      <c r="L546" s="14" t="s">
        <v>237</v>
      </c>
      <c r="M546" s="2" t="s">
        <v>1091</v>
      </c>
      <c r="N546" s="1"/>
      <c r="O546" s="13"/>
      <c r="P546" s="13">
        <f t="shared" si="5"/>
        <v>0</v>
      </c>
      <c r="Q546" s="7" t="s">
        <v>13</v>
      </c>
    </row>
    <row r="547" spans="1:18" ht="31.5" x14ac:dyDescent="0.25">
      <c r="A547" s="7">
        <v>81</v>
      </c>
      <c r="B547" s="2" t="s">
        <v>0</v>
      </c>
      <c r="C547" s="7" t="s">
        <v>1104</v>
      </c>
      <c r="D547" s="2" t="s">
        <v>1093</v>
      </c>
      <c r="E547" s="2" t="s">
        <v>44</v>
      </c>
      <c r="F547" s="2">
        <v>3</v>
      </c>
      <c r="G547" s="2" t="s">
        <v>1092</v>
      </c>
      <c r="H547" s="7" t="s">
        <v>15</v>
      </c>
      <c r="I547" s="13">
        <v>186824</v>
      </c>
      <c r="J547" s="2" t="s">
        <v>26</v>
      </c>
      <c r="K547" s="7" t="s">
        <v>1084</v>
      </c>
      <c r="L547" s="14" t="s">
        <v>237</v>
      </c>
      <c r="M547" s="2" t="s">
        <v>15</v>
      </c>
      <c r="N547" s="35">
        <v>186824</v>
      </c>
      <c r="O547" s="39" t="s">
        <v>1408</v>
      </c>
      <c r="P547" s="13">
        <f>N547</f>
        <v>186824</v>
      </c>
      <c r="Q547" s="7" t="s">
        <v>14</v>
      </c>
    </row>
    <row r="548" spans="1:18" ht="63" x14ac:dyDescent="0.25">
      <c r="A548" s="7">
        <v>82</v>
      </c>
      <c r="B548" s="2" t="s">
        <v>0</v>
      </c>
      <c r="C548" s="7" t="s">
        <v>1105</v>
      </c>
      <c r="D548" s="2" t="s">
        <v>1094</v>
      </c>
      <c r="E548" s="2" t="s">
        <v>44</v>
      </c>
      <c r="F548" s="2" t="s">
        <v>1113</v>
      </c>
      <c r="G548" s="2" t="s">
        <v>748</v>
      </c>
      <c r="H548" s="2" t="s">
        <v>1114</v>
      </c>
      <c r="I548" s="13">
        <v>432817</v>
      </c>
      <c r="J548" s="2" t="s">
        <v>26</v>
      </c>
      <c r="K548" s="7" t="s">
        <v>1084</v>
      </c>
      <c r="L548" s="14" t="s">
        <v>237</v>
      </c>
      <c r="M548" s="2" t="s">
        <v>15</v>
      </c>
      <c r="N548" s="35">
        <v>432817</v>
      </c>
      <c r="O548" s="39" t="s">
        <v>1409</v>
      </c>
      <c r="P548" s="13">
        <f t="shared" ref="P548:P554" si="7">N548</f>
        <v>432817</v>
      </c>
      <c r="Q548" s="7" t="s">
        <v>14</v>
      </c>
    </row>
    <row r="549" spans="1:18" ht="31.5" x14ac:dyDescent="0.25">
      <c r="A549" s="7">
        <v>83</v>
      </c>
      <c r="B549" s="2" t="s">
        <v>0</v>
      </c>
      <c r="C549" s="7" t="s">
        <v>1106</v>
      </c>
      <c r="D549" s="2" t="s">
        <v>1096</v>
      </c>
      <c r="E549" s="2" t="s">
        <v>44</v>
      </c>
      <c r="F549" s="2">
        <v>2</v>
      </c>
      <c r="G549" s="2" t="s">
        <v>1095</v>
      </c>
      <c r="H549" s="7" t="s">
        <v>15</v>
      </c>
      <c r="I549" s="13">
        <v>326776.33</v>
      </c>
      <c r="J549" s="2" t="s">
        <v>26</v>
      </c>
      <c r="K549" s="7" t="s">
        <v>529</v>
      </c>
      <c r="L549" s="14" t="s">
        <v>237</v>
      </c>
      <c r="M549" s="2" t="s">
        <v>15</v>
      </c>
      <c r="N549" s="1"/>
      <c r="O549" s="13"/>
      <c r="P549" s="13">
        <f t="shared" si="7"/>
        <v>0</v>
      </c>
      <c r="Q549" s="7" t="s">
        <v>13</v>
      </c>
    </row>
    <row r="550" spans="1:18" ht="47.25" customHeight="1" x14ac:dyDescent="0.25">
      <c r="A550" s="143">
        <v>84</v>
      </c>
      <c r="B550" s="139" t="s">
        <v>0</v>
      </c>
      <c r="C550" s="143" t="s">
        <v>1107</v>
      </c>
      <c r="D550" s="139" t="s">
        <v>1098</v>
      </c>
      <c r="E550" s="139" t="s">
        <v>44</v>
      </c>
      <c r="F550" s="139">
        <v>3</v>
      </c>
      <c r="G550" s="139" t="s">
        <v>1097</v>
      </c>
      <c r="H550" s="143" t="s">
        <v>15</v>
      </c>
      <c r="I550" s="142">
        <v>306735</v>
      </c>
      <c r="J550" s="139" t="s">
        <v>26</v>
      </c>
      <c r="K550" s="143" t="s">
        <v>1084</v>
      </c>
      <c r="L550" s="144" t="s">
        <v>237</v>
      </c>
      <c r="M550" s="139" t="s">
        <v>15</v>
      </c>
      <c r="N550" s="47">
        <f>100000</f>
        <v>100000</v>
      </c>
      <c r="O550" s="48" t="s">
        <v>1410</v>
      </c>
      <c r="P550" s="142">
        <f>SUM(N550:N551)</f>
        <v>200000</v>
      </c>
      <c r="Q550" s="143" t="s">
        <v>13</v>
      </c>
      <c r="R550" s="132"/>
    </row>
    <row r="551" spans="1:18" x14ac:dyDescent="0.25">
      <c r="A551" s="143"/>
      <c r="B551" s="139"/>
      <c r="C551" s="143"/>
      <c r="D551" s="139"/>
      <c r="E551" s="139"/>
      <c r="F551" s="139"/>
      <c r="G551" s="139"/>
      <c r="H551" s="143"/>
      <c r="I551" s="142"/>
      <c r="J551" s="139"/>
      <c r="K551" s="143"/>
      <c r="L551" s="144"/>
      <c r="M551" s="139"/>
      <c r="N551" s="47">
        <v>100000</v>
      </c>
      <c r="O551" s="48" t="s">
        <v>1411</v>
      </c>
      <c r="P551" s="142"/>
      <c r="Q551" s="143"/>
      <c r="R551" s="132"/>
    </row>
    <row r="552" spans="1:18" ht="31.5" x14ac:dyDescent="0.25">
      <c r="A552" s="7">
        <v>85</v>
      </c>
      <c r="B552" s="2" t="s">
        <v>0</v>
      </c>
      <c r="C552" s="7" t="s">
        <v>1108</v>
      </c>
      <c r="D552" s="2" t="s">
        <v>1100</v>
      </c>
      <c r="E552" s="2" t="s">
        <v>44</v>
      </c>
      <c r="F552" s="2">
        <v>2</v>
      </c>
      <c r="G552" s="2" t="s">
        <v>1099</v>
      </c>
      <c r="H552" s="7" t="s">
        <v>15</v>
      </c>
      <c r="I552" s="13">
        <v>100361.71</v>
      </c>
      <c r="J552" s="2" t="s">
        <v>26</v>
      </c>
      <c r="K552" s="7" t="s">
        <v>1111</v>
      </c>
      <c r="L552" s="14" t="s">
        <v>237</v>
      </c>
      <c r="M552" s="2" t="s">
        <v>15</v>
      </c>
      <c r="N552" s="1"/>
      <c r="O552" s="13"/>
      <c r="P552" s="13">
        <f t="shared" si="7"/>
        <v>0</v>
      </c>
      <c r="Q552" s="7" t="s">
        <v>13</v>
      </c>
    </row>
    <row r="553" spans="1:18" ht="31.5" x14ac:dyDescent="0.25">
      <c r="A553" s="7">
        <v>86</v>
      </c>
      <c r="B553" s="2" t="s">
        <v>0</v>
      </c>
      <c r="C553" s="7" t="s">
        <v>1109</v>
      </c>
      <c r="D553" s="2" t="s">
        <v>1102</v>
      </c>
      <c r="E553" s="2" t="s">
        <v>44</v>
      </c>
      <c r="F553" s="2">
        <v>2</v>
      </c>
      <c r="G553" s="2" t="s">
        <v>1101</v>
      </c>
      <c r="H553" s="7" t="s">
        <v>15</v>
      </c>
      <c r="I553" s="13">
        <v>724759.75</v>
      </c>
      <c r="J553" s="2" t="s">
        <v>26</v>
      </c>
      <c r="K553" s="7" t="s">
        <v>1112</v>
      </c>
      <c r="L553" s="14" t="s">
        <v>237</v>
      </c>
      <c r="M553" s="2" t="s">
        <v>15</v>
      </c>
      <c r="N553" s="1"/>
      <c r="O553" s="13"/>
      <c r="P553" s="13">
        <f t="shared" si="7"/>
        <v>0</v>
      </c>
      <c r="Q553" s="7" t="s">
        <v>13</v>
      </c>
    </row>
    <row r="554" spans="1:18" ht="31.5" x14ac:dyDescent="0.25">
      <c r="A554" s="7">
        <v>87</v>
      </c>
      <c r="B554" s="2" t="s">
        <v>0</v>
      </c>
      <c r="C554" s="7" t="s">
        <v>1110</v>
      </c>
      <c r="D554" s="2" t="s">
        <v>1103</v>
      </c>
      <c r="E554" s="2" t="s">
        <v>44</v>
      </c>
      <c r="F554" s="2">
        <v>2</v>
      </c>
      <c r="G554" s="2" t="s">
        <v>823</v>
      </c>
      <c r="H554" s="7" t="s">
        <v>15</v>
      </c>
      <c r="I554" s="13">
        <v>157592.82</v>
      </c>
      <c r="J554" s="2" t="s">
        <v>26</v>
      </c>
      <c r="K554" s="7" t="s">
        <v>981</v>
      </c>
      <c r="L554" s="14" t="s">
        <v>237</v>
      </c>
      <c r="M554" s="2" t="s">
        <v>15</v>
      </c>
      <c r="N554" s="1"/>
      <c r="O554" s="13"/>
      <c r="P554" s="13">
        <f t="shared" si="7"/>
        <v>0</v>
      </c>
      <c r="Q554" s="7" t="s">
        <v>13</v>
      </c>
    </row>
    <row r="555" spans="1:18" ht="189" x14ac:dyDescent="0.25">
      <c r="A555" s="143">
        <v>88</v>
      </c>
      <c r="B555" s="139" t="s">
        <v>0</v>
      </c>
      <c r="C555" s="143" t="s">
        <v>822</v>
      </c>
      <c r="D555" s="139" t="s">
        <v>821</v>
      </c>
      <c r="E555" s="139" t="s">
        <v>25</v>
      </c>
      <c r="F555" s="139">
        <v>3</v>
      </c>
      <c r="G555" s="139" t="s">
        <v>820</v>
      </c>
      <c r="H555" s="143" t="s">
        <v>15</v>
      </c>
      <c r="I555" s="142">
        <v>338800</v>
      </c>
      <c r="J555" s="139" t="s">
        <v>26</v>
      </c>
      <c r="K555" s="143" t="s">
        <v>532</v>
      </c>
      <c r="L555" s="144" t="s">
        <v>237</v>
      </c>
      <c r="M555" s="2" t="s">
        <v>1252</v>
      </c>
      <c r="N555" s="1"/>
      <c r="O555" s="13"/>
      <c r="P555" s="142">
        <f>SUM(N555:N556)</f>
        <v>0</v>
      </c>
      <c r="Q555" s="143" t="s">
        <v>13</v>
      </c>
    </row>
    <row r="556" spans="1:18" ht="173.25" x14ac:dyDescent="0.25">
      <c r="A556" s="143"/>
      <c r="B556" s="139"/>
      <c r="C556" s="143"/>
      <c r="D556" s="139"/>
      <c r="E556" s="139"/>
      <c r="F556" s="139"/>
      <c r="G556" s="139"/>
      <c r="H556" s="143"/>
      <c r="I556" s="142"/>
      <c r="J556" s="139"/>
      <c r="K556" s="143"/>
      <c r="L556" s="144"/>
      <c r="M556" s="36" t="s">
        <v>1412</v>
      </c>
      <c r="N556" s="1"/>
      <c r="O556" s="13"/>
      <c r="P556" s="142"/>
      <c r="Q556" s="143"/>
    </row>
    <row r="557" spans="1:18" ht="78.75" x14ac:dyDescent="0.25">
      <c r="A557" s="7">
        <v>89</v>
      </c>
      <c r="B557" s="2" t="s">
        <v>2</v>
      </c>
      <c r="C557" s="13" t="s">
        <v>1142</v>
      </c>
      <c r="D557" s="2" t="s">
        <v>1115</v>
      </c>
      <c r="E557" s="2" t="s">
        <v>25</v>
      </c>
      <c r="F557" s="2" t="s">
        <v>1166</v>
      </c>
      <c r="G557" s="2" t="s">
        <v>59</v>
      </c>
      <c r="H557" s="7" t="s">
        <v>15</v>
      </c>
      <c r="I557" s="13">
        <v>85401.8</v>
      </c>
      <c r="J557" s="2" t="s">
        <v>26</v>
      </c>
      <c r="K557" s="7" t="s">
        <v>996</v>
      </c>
      <c r="L557" s="14" t="s">
        <v>1160</v>
      </c>
      <c r="M557" s="2" t="s">
        <v>15</v>
      </c>
      <c r="N557" s="1"/>
      <c r="O557" s="13"/>
      <c r="P557" s="13"/>
      <c r="Q557" s="7" t="s">
        <v>13</v>
      </c>
    </row>
    <row r="558" spans="1:18" ht="63" x14ac:dyDescent="0.25">
      <c r="A558" s="7">
        <v>90</v>
      </c>
      <c r="B558" s="2" t="s">
        <v>1116</v>
      </c>
      <c r="C558" s="13" t="s">
        <v>1143</v>
      </c>
      <c r="D558" s="2" t="s">
        <v>1118</v>
      </c>
      <c r="E558" s="7" t="s">
        <v>15</v>
      </c>
      <c r="F558" s="2" t="s">
        <v>15</v>
      </c>
      <c r="G558" s="2" t="s">
        <v>59</v>
      </c>
      <c r="H558" s="7" t="s">
        <v>15</v>
      </c>
      <c r="I558" s="13">
        <v>15222.28</v>
      </c>
      <c r="J558" s="2" t="s">
        <v>26</v>
      </c>
      <c r="K558" s="7" t="s">
        <v>1117</v>
      </c>
      <c r="L558" s="14" t="s">
        <v>237</v>
      </c>
      <c r="M558" s="2" t="s">
        <v>15</v>
      </c>
      <c r="N558" s="35">
        <v>15222.28</v>
      </c>
      <c r="O558" s="39" t="s">
        <v>1413</v>
      </c>
      <c r="P558" s="13">
        <f>N558</f>
        <v>15222.28</v>
      </c>
      <c r="Q558" s="7" t="s">
        <v>14</v>
      </c>
    </row>
    <row r="559" spans="1:18" ht="189" x14ac:dyDescent="0.25">
      <c r="A559" s="7">
        <v>91</v>
      </c>
      <c r="B559" s="2" t="s">
        <v>0</v>
      </c>
      <c r="C559" s="13" t="s">
        <v>1144</v>
      </c>
      <c r="D559" s="2" t="s">
        <v>1121</v>
      </c>
      <c r="E559" s="2" t="s">
        <v>24</v>
      </c>
      <c r="F559" s="2">
        <v>1</v>
      </c>
      <c r="G559" s="2" t="s">
        <v>1120</v>
      </c>
      <c r="H559" s="7" t="s">
        <v>15</v>
      </c>
      <c r="I559" s="13">
        <v>25567.3</v>
      </c>
      <c r="J559" s="2" t="s">
        <v>26</v>
      </c>
      <c r="K559" s="7" t="s">
        <v>1119</v>
      </c>
      <c r="L559" s="14" t="s">
        <v>660</v>
      </c>
      <c r="M559" s="2" t="s">
        <v>15</v>
      </c>
      <c r="N559" s="35">
        <v>25567.3</v>
      </c>
      <c r="O559" s="39" t="s">
        <v>1414</v>
      </c>
      <c r="P559" s="13">
        <f t="shared" ref="P559:P576" si="8">N559</f>
        <v>25567.3</v>
      </c>
      <c r="Q559" s="7" t="s">
        <v>14</v>
      </c>
    </row>
    <row r="560" spans="1:18" ht="31.5" x14ac:dyDescent="0.25">
      <c r="A560" s="7">
        <v>92</v>
      </c>
      <c r="B560" s="2" t="s">
        <v>0</v>
      </c>
      <c r="C560" s="13" t="s">
        <v>1145</v>
      </c>
      <c r="D560" s="2" t="s">
        <v>1122</v>
      </c>
      <c r="E560" s="2" t="s">
        <v>44</v>
      </c>
      <c r="F560" s="2">
        <v>1</v>
      </c>
      <c r="G560" s="2" t="s">
        <v>746</v>
      </c>
      <c r="H560" s="7" t="s">
        <v>15</v>
      </c>
      <c r="I560" s="13">
        <v>386595</v>
      </c>
      <c r="J560" s="2" t="s">
        <v>26</v>
      </c>
      <c r="K560" s="7" t="s">
        <v>1161</v>
      </c>
      <c r="L560" s="14" t="s">
        <v>237</v>
      </c>
      <c r="M560" s="2" t="s">
        <v>15</v>
      </c>
      <c r="N560" s="1"/>
      <c r="O560" s="13"/>
      <c r="P560" s="13">
        <f t="shared" si="8"/>
        <v>0</v>
      </c>
      <c r="Q560" s="7" t="s">
        <v>13</v>
      </c>
    </row>
    <row r="561" spans="1:18" ht="31.5" x14ac:dyDescent="0.25">
      <c r="A561" s="7">
        <v>93</v>
      </c>
      <c r="B561" s="2" t="s">
        <v>0</v>
      </c>
      <c r="C561" s="13" t="s">
        <v>1146</v>
      </c>
      <c r="D561" s="2" t="s">
        <v>1123</v>
      </c>
      <c r="E561" s="2" t="s">
        <v>44</v>
      </c>
      <c r="F561" s="2">
        <v>1</v>
      </c>
      <c r="G561" s="2" t="s">
        <v>763</v>
      </c>
      <c r="H561" s="7" t="s">
        <v>15</v>
      </c>
      <c r="I561" s="13">
        <v>277090</v>
      </c>
      <c r="J561" s="2" t="s">
        <v>26</v>
      </c>
      <c r="K561" s="7" t="s">
        <v>941</v>
      </c>
      <c r="L561" s="14" t="s">
        <v>237</v>
      </c>
      <c r="M561" s="2" t="s">
        <v>15</v>
      </c>
      <c r="N561" s="35">
        <v>277090</v>
      </c>
      <c r="O561" s="39" t="s">
        <v>1415</v>
      </c>
      <c r="P561" s="13">
        <f t="shared" si="8"/>
        <v>277090</v>
      </c>
      <c r="Q561" s="7" t="s">
        <v>14</v>
      </c>
    </row>
    <row r="562" spans="1:18" ht="31.5" customHeight="1" x14ac:dyDescent="0.25">
      <c r="A562" s="143">
        <v>94</v>
      </c>
      <c r="B562" s="139" t="s">
        <v>0</v>
      </c>
      <c r="C562" s="142" t="s">
        <v>1147</v>
      </c>
      <c r="D562" s="139" t="s">
        <v>1125</v>
      </c>
      <c r="E562" s="139" t="s">
        <v>44</v>
      </c>
      <c r="F562" s="139">
        <v>1</v>
      </c>
      <c r="G562" s="139" t="s">
        <v>1124</v>
      </c>
      <c r="H562" s="143" t="s">
        <v>15</v>
      </c>
      <c r="I562" s="142">
        <v>1122880</v>
      </c>
      <c r="J562" s="139" t="s">
        <v>26</v>
      </c>
      <c r="K562" s="143" t="s">
        <v>1111</v>
      </c>
      <c r="L562" s="144" t="s">
        <v>237</v>
      </c>
      <c r="M562" s="139" t="s">
        <v>15</v>
      </c>
      <c r="N562" s="47">
        <v>300000</v>
      </c>
      <c r="O562" s="39" t="s">
        <v>1416</v>
      </c>
      <c r="P562" s="142">
        <f>SUM(N562:N563)</f>
        <v>1122880</v>
      </c>
      <c r="Q562" s="143" t="s">
        <v>14</v>
      </c>
      <c r="R562" s="132"/>
    </row>
    <row r="563" spans="1:18" x14ac:dyDescent="0.25">
      <c r="A563" s="143"/>
      <c r="B563" s="139"/>
      <c r="C563" s="142"/>
      <c r="D563" s="139"/>
      <c r="E563" s="139"/>
      <c r="F563" s="139"/>
      <c r="G563" s="139"/>
      <c r="H563" s="143"/>
      <c r="I563" s="142"/>
      <c r="J563" s="139"/>
      <c r="K563" s="143"/>
      <c r="L563" s="144"/>
      <c r="M563" s="139"/>
      <c r="N563" s="47">
        <v>822880</v>
      </c>
      <c r="O563" s="39" t="s">
        <v>1417</v>
      </c>
      <c r="P563" s="142"/>
      <c r="Q563" s="143"/>
      <c r="R563" s="132"/>
    </row>
    <row r="564" spans="1:18" ht="47.25" x14ac:dyDescent="0.25">
      <c r="A564" s="7">
        <v>95</v>
      </c>
      <c r="B564" s="2" t="s">
        <v>0</v>
      </c>
      <c r="C564" s="13" t="s">
        <v>1148</v>
      </c>
      <c r="D564" s="2" t="s">
        <v>1126</v>
      </c>
      <c r="E564" s="2" t="s">
        <v>44</v>
      </c>
      <c r="F564" s="2">
        <v>1</v>
      </c>
      <c r="G564" s="2" t="s">
        <v>707</v>
      </c>
      <c r="H564" s="7" t="s">
        <v>15</v>
      </c>
      <c r="I564" s="13">
        <v>445280</v>
      </c>
      <c r="J564" s="2" t="s">
        <v>26</v>
      </c>
      <c r="K564" s="7" t="s">
        <v>1111</v>
      </c>
      <c r="L564" s="14" t="s">
        <v>237</v>
      </c>
      <c r="M564" s="2" t="s">
        <v>15</v>
      </c>
      <c r="N564" s="1"/>
      <c r="O564" s="13"/>
      <c r="P564" s="13">
        <f t="shared" si="8"/>
        <v>0</v>
      </c>
      <c r="Q564" s="7" t="s">
        <v>13</v>
      </c>
    </row>
    <row r="565" spans="1:18" ht="63" x14ac:dyDescent="0.25">
      <c r="A565" s="7">
        <v>96</v>
      </c>
      <c r="B565" s="2" t="s">
        <v>0</v>
      </c>
      <c r="C565" s="13" t="s">
        <v>1149</v>
      </c>
      <c r="D565" s="2" t="s">
        <v>1127</v>
      </c>
      <c r="E565" s="2" t="s">
        <v>44</v>
      </c>
      <c r="F565" s="2">
        <v>1</v>
      </c>
      <c r="G565" s="2" t="s">
        <v>750</v>
      </c>
      <c r="H565" s="7" t="s">
        <v>15</v>
      </c>
      <c r="I565" s="13">
        <v>440198</v>
      </c>
      <c r="J565" s="2" t="s">
        <v>26</v>
      </c>
      <c r="K565" s="7" t="s">
        <v>1111</v>
      </c>
      <c r="L565" s="14" t="s">
        <v>237</v>
      </c>
      <c r="M565" s="2" t="s">
        <v>15</v>
      </c>
      <c r="N565" s="1"/>
      <c r="O565" s="13"/>
      <c r="P565" s="13">
        <f t="shared" si="8"/>
        <v>0</v>
      </c>
      <c r="Q565" s="7" t="s">
        <v>13</v>
      </c>
    </row>
    <row r="566" spans="1:18" ht="47.25" customHeight="1" x14ac:dyDescent="0.25">
      <c r="A566" s="143">
        <v>97</v>
      </c>
      <c r="B566" s="139" t="s">
        <v>0</v>
      </c>
      <c r="C566" s="142" t="s">
        <v>1150</v>
      </c>
      <c r="D566" s="139" t="s">
        <v>1129</v>
      </c>
      <c r="E566" s="139" t="s">
        <v>44</v>
      </c>
      <c r="F566" s="139">
        <v>2</v>
      </c>
      <c r="G566" s="139" t="s">
        <v>1128</v>
      </c>
      <c r="H566" s="143" t="s">
        <v>15</v>
      </c>
      <c r="I566" s="142">
        <v>363000</v>
      </c>
      <c r="J566" s="139" t="s">
        <v>26</v>
      </c>
      <c r="K566" s="143" t="s">
        <v>986</v>
      </c>
      <c r="L566" s="144" t="s">
        <v>237</v>
      </c>
      <c r="M566" s="139" t="s">
        <v>15</v>
      </c>
      <c r="N566" s="47">
        <v>100000</v>
      </c>
      <c r="O566" s="48" t="s">
        <v>1418</v>
      </c>
      <c r="P566" s="142">
        <f>SUM(N566:N567)</f>
        <v>363000</v>
      </c>
      <c r="Q566" s="143" t="s">
        <v>14</v>
      </c>
      <c r="R566" s="132"/>
    </row>
    <row r="567" spans="1:18" x14ac:dyDescent="0.25">
      <c r="A567" s="143"/>
      <c r="B567" s="139"/>
      <c r="C567" s="142"/>
      <c r="D567" s="139"/>
      <c r="E567" s="139"/>
      <c r="F567" s="139"/>
      <c r="G567" s="139"/>
      <c r="H567" s="143"/>
      <c r="I567" s="142"/>
      <c r="J567" s="139"/>
      <c r="K567" s="143"/>
      <c r="L567" s="144"/>
      <c r="M567" s="139"/>
      <c r="N567" s="47">
        <v>263000</v>
      </c>
      <c r="O567" s="48" t="s">
        <v>1419</v>
      </c>
      <c r="P567" s="142"/>
      <c r="Q567" s="143"/>
      <c r="R567" s="132"/>
    </row>
    <row r="568" spans="1:18" ht="31.5" x14ac:dyDescent="0.25">
      <c r="A568" s="7">
        <v>98</v>
      </c>
      <c r="B568" s="2" t="s">
        <v>0</v>
      </c>
      <c r="C568" s="13" t="s">
        <v>1151</v>
      </c>
      <c r="D568" s="2" t="s">
        <v>1130</v>
      </c>
      <c r="E568" s="2" t="s">
        <v>44</v>
      </c>
      <c r="F568" s="2">
        <v>1</v>
      </c>
      <c r="G568" s="2" t="s">
        <v>746</v>
      </c>
      <c r="H568" s="7" t="s">
        <v>15</v>
      </c>
      <c r="I568" s="13">
        <v>399300</v>
      </c>
      <c r="J568" s="2" t="s">
        <v>26</v>
      </c>
      <c r="K568" s="7" t="s">
        <v>1035</v>
      </c>
      <c r="L568" s="14" t="s">
        <v>237</v>
      </c>
      <c r="M568" s="2" t="s">
        <v>15</v>
      </c>
      <c r="N568" s="1"/>
      <c r="O568" s="13"/>
      <c r="P568" s="13">
        <f t="shared" si="8"/>
        <v>0</v>
      </c>
      <c r="Q568" s="7" t="s">
        <v>13</v>
      </c>
    </row>
    <row r="569" spans="1:18" ht="47.25" x14ac:dyDescent="0.25">
      <c r="A569" s="7">
        <v>99</v>
      </c>
      <c r="B569" s="2" t="s">
        <v>0</v>
      </c>
      <c r="C569" s="13" t="s">
        <v>1152</v>
      </c>
      <c r="D569" s="2" t="s">
        <v>1131</v>
      </c>
      <c r="E569" s="2" t="s">
        <v>44</v>
      </c>
      <c r="F569" s="2">
        <v>1</v>
      </c>
      <c r="G569" s="2" t="s">
        <v>1128</v>
      </c>
      <c r="H569" s="7" t="s">
        <v>15</v>
      </c>
      <c r="I569" s="13">
        <v>2033949.5</v>
      </c>
      <c r="J569" s="2" t="s">
        <v>26</v>
      </c>
      <c r="K569" s="7" t="s">
        <v>1054</v>
      </c>
      <c r="L569" s="14" t="s">
        <v>237</v>
      </c>
      <c r="M569" s="2" t="s">
        <v>15</v>
      </c>
      <c r="N569" s="1"/>
      <c r="O569" s="13"/>
      <c r="P569" s="13">
        <f t="shared" si="8"/>
        <v>0</v>
      </c>
      <c r="Q569" s="7" t="s">
        <v>13</v>
      </c>
    </row>
    <row r="570" spans="1:18" ht="47.25" x14ac:dyDescent="0.25">
      <c r="A570" s="7">
        <v>100</v>
      </c>
      <c r="B570" s="2" t="s">
        <v>0</v>
      </c>
      <c r="C570" s="13" t="s">
        <v>1153</v>
      </c>
      <c r="D570" s="2" t="s">
        <v>1133</v>
      </c>
      <c r="E570" s="2" t="s">
        <v>44</v>
      </c>
      <c r="F570" s="2">
        <v>2</v>
      </c>
      <c r="G570" s="2" t="s">
        <v>1132</v>
      </c>
      <c r="H570" s="7" t="s">
        <v>15</v>
      </c>
      <c r="I570" s="13">
        <v>46265.56</v>
      </c>
      <c r="J570" s="2" t="s">
        <v>26</v>
      </c>
      <c r="K570" s="7" t="s">
        <v>929</v>
      </c>
      <c r="L570" s="14" t="s">
        <v>237</v>
      </c>
      <c r="M570" s="2" t="s">
        <v>15</v>
      </c>
      <c r="N570" s="35">
        <v>46265.56</v>
      </c>
      <c r="O570" s="39" t="s">
        <v>1420</v>
      </c>
      <c r="P570" s="13">
        <f t="shared" si="8"/>
        <v>46265.56</v>
      </c>
      <c r="Q570" s="7" t="s">
        <v>14</v>
      </c>
    </row>
    <row r="571" spans="1:18" ht="47.25" x14ac:dyDescent="0.25">
      <c r="A571" s="7">
        <v>101</v>
      </c>
      <c r="B571" s="2" t="s">
        <v>0</v>
      </c>
      <c r="C571" s="13" t="s">
        <v>1154</v>
      </c>
      <c r="D571" s="2" t="s">
        <v>1134</v>
      </c>
      <c r="E571" s="2" t="s">
        <v>25</v>
      </c>
      <c r="F571" s="2">
        <v>2</v>
      </c>
      <c r="G571" s="2" t="s">
        <v>547</v>
      </c>
      <c r="H571" s="7" t="s">
        <v>15</v>
      </c>
      <c r="I571" s="13">
        <v>139271</v>
      </c>
      <c r="J571" s="2" t="s">
        <v>26</v>
      </c>
      <c r="K571" s="7" t="s">
        <v>941</v>
      </c>
      <c r="L571" s="14" t="s">
        <v>237</v>
      </c>
      <c r="M571" s="2" t="s">
        <v>15</v>
      </c>
      <c r="N571" s="1"/>
      <c r="O571" s="13"/>
      <c r="P571" s="13">
        <f t="shared" si="8"/>
        <v>0</v>
      </c>
      <c r="Q571" s="7" t="s">
        <v>13</v>
      </c>
    </row>
    <row r="572" spans="1:18" ht="47.25" x14ac:dyDescent="0.25">
      <c r="A572" s="7">
        <v>102</v>
      </c>
      <c r="B572" s="2" t="s">
        <v>0</v>
      </c>
      <c r="C572" s="13" t="s">
        <v>1155</v>
      </c>
      <c r="D572" s="2" t="s">
        <v>1135</v>
      </c>
      <c r="E572" s="2" t="s">
        <v>44</v>
      </c>
      <c r="F572" s="2" t="s">
        <v>1167</v>
      </c>
      <c r="G572" s="2" t="s">
        <v>748</v>
      </c>
      <c r="H572" s="7" t="s">
        <v>15</v>
      </c>
      <c r="I572" s="13">
        <v>3108490</v>
      </c>
      <c r="J572" s="2" t="s">
        <v>26</v>
      </c>
      <c r="K572" s="7" t="s">
        <v>1162</v>
      </c>
      <c r="L572" s="14" t="s">
        <v>237</v>
      </c>
      <c r="M572" s="2" t="s">
        <v>15</v>
      </c>
      <c r="N572" s="1"/>
      <c r="O572" s="13"/>
      <c r="P572" s="13">
        <f t="shared" si="8"/>
        <v>0</v>
      </c>
      <c r="Q572" s="7" t="s">
        <v>13</v>
      </c>
    </row>
    <row r="573" spans="1:18" ht="31.5" x14ac:dyDescent="0.25">
      <c r="A573" s="7">
        <v>103</v>
      </c>
      <c r="B573" s="2" t="s">
        <v>0</v>
      </c>
      <c r="C573" s="13" t="s">
        <v>1156</v>
      </c>
      <c r="D573" s="2" t="s">
        <v>1137</v>
      </c>
      <c r="E573" s="2" t="s">
        <v>44</v>
      </c>
      <c r="F573" s="2">
        <v>2</v>
      </c>
      <c r="G573" s="2" t="s">
        <v>1136</v>
      </c>
      <c r="H573" s="7" t="s">
        <v>15</v>
      </c>
      <c r="I573" s="13">
        <v>335702.39999999997</v>
      </c>
      <c r="J573" s="2" t="s">
        <v>26</v>
      </c>
      <c r="K573" s="7" t="s">
        <v>1163</v>
      </c>
      <c r="L573" s="14" t="s">
        <v>237</v>
      </c>
      <c r="M573" s="2" t="s">
        <v>15</v>
      </c>
      <c r="N573" s="1"/>
      <c r="O573" s="13"/>
      <c r="P573" s="13">
        <f t="shared" si="8"/>
        <v>0</v>
      </c>
      <c r="Q573" s="7" t="s">
        <v>13</v>
      </c>
    </row>
    <row r="574" spans="1:18" ht="47.25" x14ac:dyDescent="0.25">
      <c r="A574" s="7">
        <v>104</v>
      </c>
      <c r="B574" s="2" t="s">
        <v>0</v>
      </c>
      <c r="C574" s="13" t="s">
        <v>1157</v>
      </c>
      <c r="D574" s="2" t="s">
        <v>1138</v>
      </c>
      <c r="E574" s="2" t="s">
        <v>44</v>
      </c>
      <c r="F574" s="2" t="s">
        <v>1168</v>
      </c>
      <c r="G574" s="2" t="s">
        <v>754</v>
      </c>
      <c r="H574" s="7" t="s">
        <v>15</v>
      </c>
      <c r="I574" s="13">
        <v>687151.74</v>
      </c>
      <c r="J574" s="2" t="s">
        <v>26</v>
      </c>
      <c r="K574" s="7" t="s">
        <v>1164</v>
      </c>
      <c r="L574" s="14" t="s">
        <v>237</v>
      </c>
      <c r="M574" s="2" t="s">
        <v>15</v>
      </c>
      <c r="N574" s="1"/>
      <c r="O574" s="13"/>
      <c r="P574" s="13">
        <f t="shared" si="8"/>
        <v>0</v>
      </c>
      <c r="Q574" s="7" t="s">
        <v>13</v>
      </c>
    </row>
    <row r="575" spans="1:18" ht="31.5" x14ac:dyDescent="0.25">
      <c r="A575" s="7">
        <v>105</v>
      </c>
      <c r="B575" s="2" t="s">
        <v>0</v>
      </c>
      <c r="C575" s="13" t="s">
        <v>1158</v>
      </c>
      <c r="D575" s="2" t="s">
        <v>1140</v>
      </c>
      <c r="E575" s="2" t="s">
        <v>44</v>
      </c>
      <c r="F575" s="2">
        <v>2</v>
      </c>
      <c r="G575" s="2" t="s">
        <v>1139</v>
      </c>
      <c r="H575" s="7" t="s">
        <v>15</v>
      </c>
      <c r="I575" s="13">
        <v>165419.1</v>
      </c>
      <c r="J575" s="2" t="s">
        <v>26</v>
      </c>
      <c r="K575" s="7" t="s">
        <v>922</v>
      </c>
      <c r="L575" s="14" t="s">
        <v>237</v>
      </c>
      <c r="M575" s="2" t="s">
        <v>15</v>
      </c>
      <c r="N575" s="1"/>
      <c r="O575" s="13"/>
      <c r="P575" s="13">
        <f t="shared" si="8"/>
        <v>0</v>
      </c>
      <c r="Q575" s="7" t="s">
        <v>13</v>
      </c>
    </row>
    <row r="576" spans="1:18" ht="78.75" x14ac:dyDescent="0.25">
      <c r="A576" s="7">
        <v>106</v>
      </c>
      <c r="B576" s="2" t="s">
        <v>0</v>
      </c>
      <c r="C576" s="13" t="s">
        <v>1159</v>
      </c>
      <c r="D576" s="2" t="s">
        <v>1141</v>
      </c>
      <c r="E576" s="2" t="s">
        <v>44</v>
      </c>
      <c r="F576" s="2">
        <v>2</v>
      </c>
      <c r="G576" s="2" t="s">
        <v>713</v>
      </c>
      <c r="H576" s="7" t="s">
        <v>15</v>
      </c>
      <c r="I576" s="13">
        <v>527560</v>
      </c>
      <c r="J576" s="2" t="s">
        <v>26</v>
      </c>
      <c r="K576" s="7" t="s">
        <v>922</v>
      </c>
      <c r="L576" s="14" t="s">
        <v>237</v>
      </c>
      <c r="M576" s="2" t="s">
        <v>1165</v>
      </c>
      <c r="N576" s="1"/>
      <c r="O576" s="13"/>
      <c r="P576" s="13">
        <f t="shared" si="8"/>
        <v>0</v>
      </c>
      <c r="Q576" s="7" t="s">
        <v>13</v>
      </c>
    </row>
    <row r="577" spans="1:17" ht="236.25" x14ac:dyDescent="0.25">
      <c r="A577" s="7">
        <v>107</v>
      </c>
      <c r="B577" s="2" t="s">
        <v>0</v>
      </c>
      <c r="C577" s="7" t="s">
        <v>1212</v>
      </c>
      <c r="D577" s="2" t="s">
        <v>1171</v>
      </c>
      <c r="E577" s="2" t="s">
        <v>25</v>
      </c>
      <c r="F577" s="2">
        <v>2</v>
      </c>
      <c r="G577" s="2" t="s">
        <v>1170</v>
      </c>
      <c r="H577" s="7" t="s">
        <v>15</v>
      </c>
      <c r="I577" s="13">
        <v>98838.85</v>
      </c>
      <c r="J577" s="2" t="s">
        <v>26</v>
      </c>
      <c r="K577" s="7" t="s">
        <v>1169</v>
      </c>
      <c r="L577" s="14" t="s">
        <v>237</v>
      </c>
      <c r="M577" s="32" t="s">
        <v>1172</v>
      </c>
      <c r="N577" s="35">
        <v>98838.85</v>
      </c>
      <c r="O577" s="39" t="s">
        <v>1421</v>
      </c>
      <c r="P577" s="13">
        <f>N577</f>
        <v>98838.85</v>
      </c>
      <c r="Q577" s="7" t="s">
        <v>14</v>
      </c>
    </row>
    <row r="578" spans="1:17" ht="31.5" x14ac:dyDescent="0.25">
      <c r="A578" s="7">
        <v>108</v>
      </c>
      <c r="B578" s="2" t="s">
        <v>0</v>
      </c>
      <c r="C578" s="7" t="s">
        <v>1213</v>
      </c>
      <c r="D578" s="2" t="s">
        <v>1173</v>
      </c>
      <c r="E578" s="2" t="s">
        <v>44</v>
      </c>
      <c r="F578" s="2">
        <v>1</v>
      </c>
      <c r="G578" s="2" t="s">
        <v>750</v>
      </c>
      <c r="H578" s="7" t="s">
        <v>15</v>
      </c>
      <c r="I578" s="13">
        <v>508079</v>
      </c>
      <c r="J578" s="2" t="s">
        <v>26</v>
      </c>
      <c r="K578" s="7" t="s">
        <v>1169</v>
      </c>
      <c r="L578" s="14" t="s">
        <v>237</v>
      </c>
      <c r="M578" s="2" t="s">
        <v>15</v>
      </c>
      <c r="N578" s="1"/>
      <c r="O578" s="13"/>
      <c r="P578" s="13">
        <f t="shared" ref="P578:P606" si="9">N578</f>
        <v>0</v>
      </c>
      <c r="Q578" s="7" t="s">
        <v>13</v>
      </c>
    </row>
    <row r="579" spans="1:17" ht="31.5" x14ac:dyDescent="0.25">
      <c r="A579" s="7">
        <v>109</v>
      </c>
      <c r="B579" s="2" t="s">
        <v>0</v>
      </c>
      <c r="C579" s="7" t="s">
        <v>1214</v>
      </c>
      <c r="D579" s="2" t="s">
        <v>1175</v>
      </c>
      <c r="E579" s="2" t="s">
        <v>44</v>
      </c>
      <c r="F579" s="2">
        <v>1</v>
      </c>
      <c r="G579" s="2" t="s">
        <v>1174</v>
      </c>
      <c r="H579" s="7" t="s">
        <v>15</v>
      </c>
      <c r="I579" s="13">
        <v>421974.79</v>
      </c>
      <c r="J579" s="2" t="s">
        <v>26</v>
      </c>
      <c r="K579" s="7" t="s">
        <v>1169</v>
      </c>
      <c r="L579" s="14" t="s">
        <v>237</v>
      </c>
      <c r="M579" s="2" t="s">
        <v>15</v>
      </c>
      <c r="N579" s="1"/>
      <c r="O579" s="13"/>
      <c r="P579" s="13">
        <f t="shared" si="9"/>
        <v>0</v>
      </c>
      <c r="Q579" s="7" t="s">
        <v>13</v>
      </c>
    </row>
    <row r="580" spans="1:17" ht="31.5" x14ac:dyDescent="0.25">
      <c r="A580" s="7">
        <v>110</v>
      </c>
      <c r="B580" s="2" t="s">
        <v>0</v>
      </c>
      <c r="C580" s="7" t="s">
        <v>1215</v>
      </c>
      <c r="D580" s="2" t="s">
        <v>1177</v>
      </c>
      <c r="E580" s="2" t="s">
        <v>44</v>
      </c>
      <c r="F580" s="2">
        <v>1</v>
      </c>
      <c r="G580" s="2" t="s">
        <v>1176</v>
      </c>
      <c r="H580" s="7" t="s">
        <v>15</v>
      </c>
      <c r="I580" s="13">
        <v>87422.5</v>
      </c>
      <c r="J580" s="2" t="s">
        <v>26</v>
      </c>
      <c r="K580" s="7" t="s">
        <v>1169</v>
      </c>
      <c r="L580" s="14" t="s">
        <v>237</v>
      </c>
      <c r="M580" s="2" t="s">
        <v>15</v>
      </c>
      <c r="N580" s="1"/>
      <c r="O580" s="13"/>
      <c r="P580" s="13">
        <f t="shared" si="9"/>
        <v>0</v>
      </c>
      <c r="Q580" s="7" t="s">
        <v>13</v>
      </c>
    </row>
    <row r="581" spans="1:17" ht="31.5" x14ac:dyDescent="0.25">
      <c r="A581" s="7">
        <v>111</v>
      </c>
      <c r="B581" s="2" t="s">
        <v>0</v>
      </c>
      <c r="C581" s="7" t="s">
        <v>1216</v>
      </c>
      <c r="D581" s="2" t="s">
        <v>1179</v>
      </c>
      <c r="E581" s="2" t="s">
        <v>44</v>
      </c>
      <c r="F581" s="2">
        <v>1</v>
      </c>
      <c r="G581" s="2" t="s">
        <v>1178</v>
      </c>
      <c r="H581" s="7" t="s">
        <v>15</v>
      </c>
      <c r="I581" s="13">
        <v>843854</v>
      </c>
      <c r="J581" s="2" t="s">
        <v>26</v>
      </c>
      <c r="K581" s="7" t="s">
        <v>1169</v>
      </c>
      <c r="L581" s="14" t="s">
        <v>237</v>
      </c>
      <c r="M581" s="2" t="s">
        <v>15</v>
      </c>
      <c r="N581" s="1"/>
      <c r="O581" s="13"/>
      <c r="P581" s="13">
        <f t="shared" si="9"/>
        <v>0</v>
      </c>
      <c r="Q581" s="7" t="s">
        <v>13</v>
      </c>
    </row>
    <row r="582" spans="1:17" ht="31.5" x14ac:dyDescent="0.25">
      <c r="A582" s="7">
        <v>112</v>
      </c>
      <c r="B582" s="2" t="s">
        <v>0</v>
      </c>
      <c r="C582" s="7" t="s">
        <v>1217</v>
      </c>
      <c r="D582" s="2" t="s">
        <v>1181</v>
      </c>
      <c r="E582" s="2" t="s">
        <v>44</v>
      </c>
      <c r="F582" s="2">
        <v>1</v>
      </c>
      <c r="G582" s="2" t="s">
        <v>1180</v>
      </c>
      <c r="H582" s="2" t="s">
        <v>1236</v>
      </c>
      <c r="I582" s="13">
        <v>90750</v>
      </c>
      <c r="J582" s="2" t="s">
        <v>26</v>
      </c>
      <c r="K582" s="7" t="s">
        <v>1169</v>
      </c>
      <c r="L582" s="14" t="s">
        <v>237</v>
      </c>
      <c r="M582" s="2" t="s">
        <v>15</v>
      </c>
      <c r="N582" s="39">
        <v>90750</v>
      </c>
      <c r="O582" s="39" t="s">
        <v>1422</v>
      </c>
      <c r="P582" s="13">
        <f t="shared" si="9"/>
        <v>90750</v>
      </c>
      <c r="Q582" s="7" t="s">
        <v>14</v>
      </c>
    </row>
    <row r="583" spans="1:17" ht="31.5" x14ac:dyDescent="0.25">
      <c r="A583" s="7">
        <v>113</v>
      </c>
      <c r="B583" s="2" t="s">
        <v>0</v>
      </c>
      <c r="C583" s="7" t="s">
        <v>1218</v>
      </c>
      <c r="D583" s="2" t="s">
        <v>1184</v>
      </c>
      <c r="E583" s="2" t="s">
        <v>44</v>
      </c>
      <c r="F583" s="2">
        <v>2</v>
      </c>
      <c r="G583" s="2" t="s">
        <v>1183</v>
      </c>
      <c r="H583" s="7" t="s">
        <v>15</v>
      </c>
      <c r="I583" s="13">
        <v>35729.03</v>
      </c>
      <c r="J583" s="2" t="s">
        <v>26</v>
      </c>
      <c r="K583" s="7" t="s">
        <v>1182</v>
      </c>
      <c r="L583" s="14" t="s">
        <v>237</v>
      </c>
      <c r="M583" s="2" t="s">
        <v>15</v>
      </c>
      <c r="N583" s="1"/>
      <c r="O583" s="13"/>
      <c r="P583" s="13">
        <f t="shared" si="9"/>
        <v>0</v>
      </c>
      <c r="Q583" s="7" t="s">
        <v>13</v>
      </c>
    </row>
    <row r="584" spans="1:17" ht="31.5" x14ac:dyDescent="0.25">
      <c r="A584" s="7">
        <v>114</v>
      </c>
      <c r="B584" s="2" t="s">
        <v>0</v>
      </c>
      <c r="C584" s="7" t="s">
        <v>1219</v>
      </c>
      <c r="D584" s="2" t="s">
        <v>1185</v>
      </c>
      <c r="E584" s="2" t="s">
        <v>44</v>
      </c>
      <c r="F584" s="2">
        <v>1</v>
      </c>
      <c r="G584" s="2" t="s">
        <v>1095</v>
      </c>
      <c r="H584" s="7" t="s">
        <v>15</v>
      </c>
      <c r="I584" s="13">
        <v>171820</v>
      </c>
      <c r="J584" s="2" t="s">
        <v>26</v>
      </c>
      <c r="K584" s="7" t="s">
        <v>1169</v>
      </c>
      <c r="L584" s="14" t="s">
        <v>237</v>
      </c>
      <c r="M584" s="2" t="s">
        <v>15</v>
      </c>
      <c r="N584" s="1"/>
      <c r="O584" s="13"/>
      <c r="P584" s="13">
        <f t="shared" si="9"/>
        <v>0</v>
      </c>
      <c r="Q584" s="7" t="s">
        <v>13</v>
      </c>
    </row>
    <row r="585" spans="1:17" ht="31.5" x14ac:dyDescent="0.25">
      <c r="A585" s="7">
        <v>115</v>
      </c>
      <c r="B585" s="2" t="s">
        <v>0</v>
      </c>
      <c r="C585" s="7" t="s">
        <v>1220</v>
      </c>
      <c r="D585" s="2" t="s">
        <v>1186</v>
      </c>
      <c r="E585" s="2" t="s">
        <v>44</v>
      </c>
      <c r="F585" s="2">
        <v>2</v>
      </c>
      <c r="G585" s="2" t="s">
        <v>754</v>
      </c>
      <c r="H585" s="2" t="s">
        <v>1237</v>
      </c>
      <c r="I585" s="13">
        <v>344245</v>
      </c>
      <c r="J585" s="2" t="s">
        <v>26</v>
      </c>
      <c r="K585" s="7" t="s">
        <v>1182</v>
      </c>
      <c r="L585" s="14" t="s">
        <v>237</v>
      </c>
      <c r="M585" s="2" t="s">
        <v>15</v>
      </c>
      <c r="N585" s="1"/>
      <c r="O585" s="13"/>
      <c r="P585" s="13">
        <f t="shared" si="9"/>
        <v>0</v>
      </c>
      <c r="Q585" s="7" t="s">
        <v>13</v>
      </c>
    </row>
    <row r="586" spans="1:17" ht="47.25" x14ac:dyDescent="0.25">
      <c r="A586" s="7">
        <v>116</v>
      </c>
      <c r="B586" s="2" t="s">
        <v>0</v>
      </c>
      <c r="C586" s="7" t="s">
        <v>1221</v>
      </c>
      <c r="D586" s="2" t="s">
        <v>1187</v>
      </c>
      <c r="E586" s="2" t="s">
        <v>25</v>
      </c>
      <c r="F586" s="2">
        <v>5</v>
      </c>
      <c r="G586" s="2" t="s">
        <v>342</v>
      </c>
      <c r="H586" s="7" t="s">
        <v>15</v>
      </c>
      <c r="I586" s="13">
        <v>186947.42</v>
      </c>
      <c r="J586" s="2" t="s">
        <v>26</v>
      </c>
      <c r="K586" s="7" t="s">
        <v>1210</v>
      </c>
      <c r="L586" s="14" t="s">
        <v>237</v>
      </c>
      <c r="M586" s="2" t="s">
        <v>15</v>
      </c>
      <c r="N586" s="1"/>
      <c r="O586" s="13"/>
      <c r="P586" s="13">
        <f t="shared" si="9"/>
        <v>0</v>
      </c>
      <c r="Q586" s="7" t="s">
        <v>13</v>
      </c>
    </row>
    <row r="587" spans="1:17" ht="31.5" x14ac:dyDescent="0.25">
      <c r="A587" s="7">
        <v>117</v>
      </c>
      <c r="B587" s="2" t="s">
        <v>0</v>
      </c>
      <c r="C587" s="7" t="s">
        <v>1222</v>
      </c>
      <c r="D587" s="2" t="s">
        <v>1189</v>
      </c>
      <c r="E587" s="2" t="s">
        <v>24</v>
      </c>
      <c r="F587" s="2">
        <v>1</v>
      </c>
      <c r="G587" s="2" t="s">
        <v>1188</v>
      </c>
      <c r="H587" s="7" t="s">
        <v>15</v>
      </c>
      <c r="I587" s="13">
        <v>97300</v>
      </c>
      <c r="J587" s="2" t="s">
        <v>26</v>
      </c>
      <c r="K587" s="7" t="s">
        <v>765</v>
      </c>
      <c r="L587" s="14" t="s">
        <v>237</v>
      </c>
      <c r="M587" s="2" t="s">
        <v>15</v>
      </c>
      <c r="N587" s="1"/>
      <c r="O587" s="13"/>
      <c r="P587" s="13">
        <f t="shared" si="9"/>
        <v>0</v>
      </c>
      <c r="Q587" s="7" t="s">
        <v>13</v>
      </c>
    </row>
    <row r="588" spans="1:17" ht="31.5" x14ac:dyDescent="0.25">
      <c r="A588" s="7">
        <v>118</v>
      </c>
      <c r="B588" s="2" t="s">
        <v>0</v>
      </c>
      <c r="C588" s="7" t="s">
        <v>1223</v>
      </c>
      <c r="D588" s="2" t="s">
        <v>1190</v>
      </c>
      <c r="E588" s="2" t="s">
        <v>44</v>
      </c>
      <c r="F588" s="2">
        <v>2</v>
      </c>
      <c r="G588" s="2" t="s">
        <v>1174</v>
      </c>
      <c r="H588" s="7" t="s">
        <v>15</v>
      </c>
      <c r="I588" s="13">
        <v>1118487.3899999999</v>
      </c>
      <c r="J588" s="2" t="s">
        <v>26</v>
      </c>
      <c r="K588" s="7" t="s">
        <v>981</v>
      </c>
      <c r="L588" s="14" t="s">
        <v>237</v>
      </c>
      <c r="M588" s="2" t="s">
        <v>15</v>
      </c>
      <c r="N588" s="1"/>
      <c r="O588" s="13"/>
      <c r="P588" s="13">
        <f t="shared" si="9"/>
        <v>0</v>
      </c>
      <c r="Q588" s="7" t="s">
        <v>13</v>
      </c>
    </row>
    <row r="589" spans="1:17" ht="47.25" x14ac:dyDescent="0.25">
      <c r="A589" s="7">
        <v>119</v>
      </c>
      <c r="B589" s="2" t="s">
        <v>0</v>
      </c>
      <c r="C589" s="7" t="s">
        <v>1224</v>
      </c>
      <c r="D589" s="2" t="s">
        <v>1191</v>
      </c>
      <c r="E589" s="2" t="s">
        <v>25</v>
      </c>
      <c r="F589" s="2">
        <v>1</v>
      </c>
      <c r="G589" s="2" t="s">
        <v>1128</v>
      </c>
      <c r="H589" s="7" t="s">
        <v>15</v>
      </c>
      <c r="I589" s="13">
        <v>283745</v>
      </c>
      <c r="J589" s="2" t="s">
        <v>26</v>
      </c>
      <c r="K589" s="7" t="s">
        <v>924</v>
      </c>
      <c r="L589" s="14" t="s">
        <v>237</v>
      </c>
      <c r="M589" s="2" t="s">
        <v>15</v>
      </c>
      <c r="N589" s="1"/>
      <c r="O589" s="13"/>
      <c r="P589" s="13">
        <f t="shared" si="9"/>
        <v>0</v>
      </c>
      <c r="Q589" s="7" t="s">
        <v>13</v>
      </c>
    </row>
    <row r="590" spans="1:17" ht="31.5" x14ac:dyDescent="0.25">
      <c r="A590" s="7">
        <v>120</v>
      </c>
      <c r="B590" s="2" t="s">
        <v>0</v>
      </c>
      <c r="C590" s="7" t="s">
        <v>1225</v>
      </c>
      <c r="D590" s="2" t="s">
        <v>1193</v>
      </c>
      <c r="E590" s="2" t="s">
        <v>25</v>
      </c>
      <c r="F590" s="2">
        <v>3</v>
      </c>
      <c r="G590" s="2" t="s">
        <v>1192</v>
      </c>
      <c r="H590" s="7" t="s">
        <v>15</v>
      </c>
      <c r="I590" s="13">
        <v>43166.75</v>
      </c>
      <c r="J590" s="2" t="s">
        <v>26</v>
      </c>
      <c r="K590" s="7" t="s">
        <v>488</v>
      </c>
      <c r="L590" s="14" t="s">
        <v>237</v>
      </c>
      <c r="M590" s="2" t="s">
        <v>15</v>
      </c>
      <c r="N590" s="35">
        <v>43166.75</v>
      </c>
      <c r="O590" s="39" t="s">
        <v>1423</v>
      </c>
      <c r="P590" s="13">
        <f t="shared" si="9"/>
        <v>43166.75</v>
      </c>
      <c r="Q590" s="7" t="s">
        <v>14</v>
      </c>
    </row>
    <row r="591" spans="1:17" ht="47.25" x14ac:dyDescent="0.25">
      <c r="A591" s="7">
        <v>121</v>
      </c>
      <c r="B591" s="2" t="s">
        <v>0</v>
      </c>
      <c r="C591" s="7" t="s">
        <v>1226</v>
      </c>
      <c r="D591" s="2" t="s">
        <v>1195</v>
      </c>
      <c r="E591" s="2" t="s">
        <v>44</v>
      </c>
      <c r="F591" s="2">
        <v>1</v>
      </c>
      <c r="G591" s="2" t="s">
        <v>1194</v>
      </c>
      <c r="H591" s="7" t="s">
        <v>15</v>
      </c>
      <c r="I591" s="13">
        <v>1741745.39</v>
      </c>
      <c r="J591" s="2" t="s">
        <v>26</v>
      </c>
      <c r="K591" s="7" t="s">
        <v>997</v>
      </c>
      <c r="L591" s="14" t="s">
        <v>237</v>
      </c>
      <c r="M591" s="2" t="s">
        <v>15</v>
      </c>
      <c r="N591" s="1"/>
      <c r="O591" s="13"/>
      <c r="P591" s="13">
        <f t="shared" si="9"/>
        <v>0</v>
      </c>
      <c r="Q591" s="7" t="s">
        <v>13</v>
      </c>
    </row>
    <row r="592" spans="1:17" ht="31.5" x14ac:dyDescent="0.25">
      <c r="A592" s="7">
        <v>122</v>
      </c>
      <c r="B592" s="2" t="s">
        <v>0</v>
      </c>
      <c r="C592" s="7" t="s">
        <v>1227</v>
      </c>
      <c r="D592" s="2" t="s">
        <v>1197</v>
      </c>
      <c r="E592" s="2" t="s">
        <v>44</v>
      </c>
      <c r="F592" s="2">
        <v>2</v>
      </c>
      <c r="G592" s="2" t="s">
        <v>1196</v>
      </c>
      <c r="H592" s="7" t="s">
        <v>15</v>
      </c>
      <c r="I592" s="13">
        <v>308550</v>
      </c>
      <c r="J592" s="2" t="s">
        <v>26</v>
      </c>
      <c r="K592" s="7" t="s">
        <v>997</v>
      </c>
      <c r="L592" s="14" t="s">
        <v>237</v>
      </c>
      <c r="M592" s="2" t="s">
        <v>15</v>
      </c>
      <c r="N592" s="35">
        <v>100000</v>
      </c>
      <c r="O592" s="39" t="s">
        <v>1424</v>
      </c>
      <c r="P592" s="13">
        <f t="shared" si="9"/>
        <v>100000</v>
      </c>
      <c r="Q592" s="7" t="s">
        <v>13</v>
      </c>
    </row>
    <row r="593" spans="1:17" ht="31.5" x14ac:dyDescent="0.25">
      <c r="A593" s="7">
        <v>123</v>
      </c>
      <c r="B593" s="2" t="s">
        <v>0</v>
      </c>
      <c r="C593" s="7" t="s">
        <v>1228</v>
      </c>
      <c r="D593" s="2" t="s">
        <v>1198</v>
      </c>
      <c r="E593" s="2" t="s">
        <v>44</v>
      </c>
      <c r="F593" s="2">
        <v>1</v>
      </c>
      <c r="G593" s="2" t="s">
        <v>823</v>
      </c>
      <c r="H593" s="7" t="s">
        <v>15</v>
      </c>
      <c r="I593" s="13">
        <v>55914.1</v>
      </c>
      <c r="J593" s="2" t="s">
        <v>26</v>
      </c>
      <c r="K593" s="7" t="s">
        <v>997</v>
      </c>
      <c r="L593" s="14" t="s">
        <v>237</v>
      </c>
      <c r="M593" s="2" t="s">
        <v>15</v>
      </c>
      <c r="N593" s="1"/>
      <c r="O593" s="13"/>
      <c r="P593" s="13">
        <f t="shared" si="9"/>
        <v>0</v>
      </c>
      <c r="Q593" s="7" t="s">
        <v>13</v>
      </c>
    </row>
    <row r="594" spans="1:17" ht="31.5" x14ac:dyDescent="0.25">
      <c r="A594" s="7">
        <v>124</v>
      </c>
      <c r="B594" s="2" t="s">
        <v>0</v>
      </c>
      <c r="C594" s="7" t="s">
        <v>1229</v>
      </c>
      <c r="D594" s="2" t="s">
        <v>1201</v>
      </c>
      <c r="E594" s="2" t="s">
        <v>44</v>
      </c>
      <c r="F594" s="2">
        <v>1</v>
      </c>
      <c r="G594" s="2" t="s">
        <v>1200</v>
      </c>
      <c r="H594" s="7" t="s">
        <v>15</v>
      </c>
      <c r="I594" s="13">
        <v>757097</v>
      </c>
      <c r="J594" s="2" t="s">
        <v>26</v>
      </c>
      <c r="K594" s="7" t="s">
        <v>1199</v>
      </c>
      <c r="L594" s="14" t="s">
        <v>237</v>
      </c>
      <c r="M594" s="2" t="s">
        <v>15</v>
      </c>
      <c r="N594" s="35">
        <v>100000</v>
      </c>
      <c r="O594" s="39" t="s">
        <v>1425</v>
      </c>
      <c r="P594" s="13">
        <f t="shared" si="9"/>
        <v>100000</v>
      </c>
      <c r="Q594" s="7" t="s">
        <v>13</v>
      </c>
    </row>
    <row r="595" spans="1:17" ht="47.25" x14ac:dyDescent="0.25">
      <c r="A595" s="7">
        <v>125</v>
      </c>
      <c r="B595" s="2" t="s">
        <v>0</v>
      </c>
      <c r="C595" s="7" t="s">
        <v>1230</v>
      </c>
      <c r="D595" s="2" t="s">
        <v>1203</v>
      </c>
      <c r="E595" s="2" t="s">
        <v>44</v>
      </c>
      <c r="F595" s="2">
        <v>1</v>
      </c>
      <c r="G595" s="2" t="s">
        <v>1202</v>
      </c>
      <c r="H595" s="7" t="s">
        <v>15</v>
      </c>
      <c r="I595" s="13">
        <v>165770</v>
      </c>
      <c r="J595" s="2" t="s">
        <v>26</v>
      </c>
      <c r="K595" s="7" t="s">
        <v>1199</v>
      </c>
      <c r="L595" s="14" t="s">
        <v>237</v>
      </c>
      <c r="M595" s="2" t="s">
        <v>15</v>
      </c>
      <c r="N595" s="1"/>
      <c r="O595" s="13"/>
      <c r="P595" s="13">
        <f t="shared" si="9"/>
        <v>0</v>
      </c>
      <c r="Q595" s="7" t="s">
        <v>13</v>
      </c>
    </row>
    <row r="596" spans="1:17" ht="31.5" x14ac:dyDescent="0.25">
      <c r="A596" s="7">
        <v>126</v>
      </c>
      <c r="B596" s="2" t="s">
        <v>0</v>
      </c>
      <c r="C596" s="7" t="s">
        <v>1231</v>
      </c>
      <c r="D596" s="2" t="s">
        <v>1205</v>
      </c>
      <c r="E596" s="2" t="s">
        <v>44</v>
      </c>
      <c r="F596" s="2">
        <v>3</v>
      </c>
      <c r="G596" s="2" t="s">
        <v>1124</v>
      </c>
      <c r="H596" s="7" t="s">
        <v>15</v>
      </c>
      <c r="I596" s="13">
        <v>707850</v>
      </c>
      <c r="J596" s="2" t="s">
        <v>26</v>
      </c>
      <c r="K596" s="7" t="s">
        <v>1204</v>
      </c>
      <c r="L596" s="14" t="s">
        <v>237</v>
      </c>
      <c r="M596" s="2" t="s">
        <v>15</v>
      </c>
      <c r="N596" s="35">
        <v>707850</v>
      </c>
      <c r="O596" s="39" t="s">
        <v>1426</v>
      </c>
      <c r="P596" s="13">
        <f t="shared" si="9"/>
        <v>707850</v>
      </c>
      <c r="Q596" s="7" t="s">
        <v>14</v>
      </c>
    </row>
    <row r="597" spans="1:17" ht="31.5" x14ac:dyDescent="0.25">
      <c r="A597" s="7">
        <v>127</v>
      </c>
      <c r="B597" s="2" t="s">
        <v>2</v>
      </c>
      <c r="C597" s="7" t="s">
        <v>1251</v>
      </c>
      <c r="D597" s="2" t="s">
        <v>1250</v>
      </c>
      <c r="E597" s="2" t="s">
        <v>44</v>
      </c>
      <c r="F597" s="7">
        <v>2</v>
      </c>
      <c r="G597" s="2" t="s">
        <v>58</v>
      </c>
      <c r="H597" s="7" t="s">
        <v>15</v>
      </c>
      <c r="I597" s="13">
        <v>29524</v>
      </c>
      <c r="J597" s="2" t="s">
        <v>26</v>
      </c>
      <c r="K597" s="7" t="s">
        <v>997</v>
      </c>
      <c r="L597" s="14" t="s">
        <v>1211</v>
      </c>
      <c r="M597" s="2" t="s">
        <v>15</v>
      </c>
      <c r="N597" s="1"/>
      <c r="O597" s="13"/>
      <c r="P597" s="13">
        <v>0</v>
      </c>
      <c r="Q597" s="7" t="s">
        <v>13</v>
      </c>
    </row>
    <row r="598" spans="1:17" ht="63" x14ac:dyDescent="0.25">
      <c r="A598" s="7">
        <v>128</v>
      </c>
      <c r="B598" s="2" t="s">
        <v>2</v>
      </c>
      <c r="C598" s="7" t="s">
        <v>1232</v>
      </c>
      <c r="D598" s="2" t="s">
        <v>1206</v>
      </c>
      <c r="E598" s="2" t="s">
        <v>44</v>
      </c>
      <c r="F598" s="2">
        <v>2</v>
      </c>
      <c r="G598" s="2" t="s">
        <v>57</v>
      </c>
      <c r="H598" s="7" t="s">
        <v>15</v>
      </c>
      <c r="I598" s="13">
        <v>103101.24</v>
      </c>
      <c r="J598" s="2" t="s">
        <v>26</v>
      </c>
      <c r="K598" s="7" t="s">
        <v>997</v>
      </c>
      <c r="L598" s="14" t="s">
        <v>1211</v>
      </c>
      <c r="M598" s="2" t="s">
        <v>15</v>
      </c>
      <c r="N598" s="1"/>
      <c r="O598" s="13"/>
      <c r="P598" s="13">
        <f t="shared" si="9"/>
        <v>0</v>
      </c>
      <c r="Q598" s="7" t="s">
        <v>13</v>
      </c>
    </row>
    <row r="599" spans="1:17" ht="189" x14ac:dyDescent="0.25">
      <c r="A599" s="7">
        <v>129</v>
      </c>
      <c r="B599" s="2" t="s">
        <v>2</v>
      </c>
      <c r="C599" s="7" t="s">
        <v>1233</v>
      </c>
      <c r="D599" s="2" t="s">
        <v>1207</v>
      </c>
      <c r="E599" s="2" t="s">
        <v>44</v>
      </c>
      <c r="F599" s="2" t="s">
        <v>1238</v>
      </c>
      <c r="G599" s="2" t="s">
        <v>57</v>
      </c>
      <c r="H599" s="7" t="s">
        <v>15</v>
      </c>
      <c r="I599" s="13">
        <v>288129.75</v>
      </c>
      <c r="J599" s="2" t="s">
        <v>26</v>
      </c>
      <c r="K599" s="7" t="s">
        <v>997</v>
      </c>
      <c r="L599" s="14" t="s">
        <v>1211</v>
      </c>
      <c r="M599" s="2" t="s">
        <v>15</v>
      </c>
      <c r="N599" s="1"/>
      <c r="O599" s="13"/>
      <c r="P599" s="13">
        <f t="shared" si="9"/>
        <v>0</v>
      </c>
      <c r="Q599" s="7" t="s">
        <v>13</v>
      </c>
    </row>
    <row r="600" spans="1:17" ht="31.5" x14ac:dyDescent="0.25">
      <c r="A600" s="7">
        <v>130</v>
      </c>
      <c r="B600" s="36" t="s">
        <v>43</v>
      </c>
      <c r="C600" s="36" t="s">
        <v>1428</v>
      </c>
      <c r="D600" s="36" t="s">
        <v>1427</v>
      </c>
      <c r="E600" s="36" t="s">
        <v>15</v>
      </c>
      <c r="F600" s="38" t="s">
        <v>15</v>
      </c>
      <c r="G600" s="36" t="s">
        <v>57</v>
      </c>
      <c r="H600" s="38" t="s">
        <v>15</v>
      </c>
      <c r="I600" s="39">
        <v>4959.01</v>
      </c>
      <c r="J600" s="36" t="s">
        <v>26</v>
      </c>
      <c r="K600" s="39" t="s">
        <v>1381</v>
      </c>
      <c r="L600" s="52" t="s">
        <v>839</v>
      </c>
      <c r="M600" s="36" t="s">
        <v>15</v>
      </c>
      <c r="N600" s="35"/>
      <c r="O600" s="39"/>
      <c r="P600" s="39">
        <f>N600</f>
        <v>0</v>
      </c>
      <c r="Q600" s="38" t="s">
        <v>13</v>
      </c>
    </row>
    <row r="601" spans="1:17" ht="126" x14ac:dyDescent="0.25">
      <c r="A601" s="7">
        <v>131</v>
      </c>
      <c r="B601" s="2" t="s">
        <v>2</v>
      </c>
      <c r="C601" s="7" t="s">
        <v>1234</v>
      </c>
      <c r="D601" s="2" t="s">
        <v>1208</v>
      </c>
      <c r="E601" s="2" t="s">
        <v>44</v>
      </c>
      <c r="F601" s="2" t="s">
        <v>1239</v>
      </c>
      <c r="G601" s="2" t="s">
        <v>66</v>
      </c>
      <c r="H601" s="7" t="s">
        <v>15</v>
      </c>
      <c r="I601" s="13">
        <v>114654.89</v>
      </c>
      <c r="J601" s="2" t="s">
        <v>26</v>
      </c>
      <c r="K601" s="7" t="s">
        <v>997</v>
      </c>
      <c r="L601" s="14" t="s">
        <v>1211</v>
      </c>
      <c r="M601" s="2" t="s">
        <v>15</v>
      </c>
      <c r="N601" s="1"/>
      <c r="O601" s="13"/>
      <c r="P601" s="13">
        <f t="shared" si="9"/>
        <v>0</v>
      </c>
      <c r="Q601" s="7" t="s">
        <v>13</v>
      </c>
    </row>
    <row r="602" spans="1:17" ht="409.5" x14ac:dyDescent="0.25">
      <c r="A602" s="7">
        <v>132</v>
      </c>
      <c r="B602" s="2" t="s">
        <v>2</v>
      </c>
      <c r="C602" s="7" t="s">
        <v>1235</v>
      </c>
      <c r="D602" s="2" t="s">
        <v>1209</v>
      </c>
      <c r="E602" s="2" t="s">
        <v>44</v>
      </c>
      <c r="F602" s="2" t="s">
        <v>1240</v>
      </c>
      <c r="G602" s="2" t="s">
        <v>61</v>
      </c>
      <c r="H602" s="7" t="s">
        <v>15</v>
      </c>
      <c r="I602" s="13">
        <v>915469.83</v>
      </c>
      <c r="J602" s="2" t="s">
        <v>26</v>
      </c>
      <c r="K602" s="7" t="s">
        <v>997</v>
      </c>
      <c r="L602" s="14" t="s">
        <v>1211</v>
      </c>
      <c r="M602" s="2" t="s">
        <v>15</v>
      </c>
      <c r="N602" s="1"/>
      <c r="O602" s="13"/>
      <c r="P602" s="13">
        <f t="shared" si="9"/>
        <v>0</v>
      </c>
      <c r="Q602" s="7" t="s">
        <v>13</v>
      </c>
    </row>
    <row r="603" spans="1:17" ht="94.5" x14ac:dyDescent="0.25">
      <c r="A603" s="7">
        <v>133</v>
      </c>
      <c r="B603" s="2" t="s">
        <v>2</v>
      </c>
      <c r="C603" s="7" t="s">
        <v>1261</v>
      </c>
      <c r="D603" s="2" t="s">
        <v>1258</v>
      </c>
      <c r="E603" s="2" t="s">
        <v>44</v>
      </c>
      <c r="F603" s="2" t="s">
        <v>1267</v>
      </c>
      <c r="G603" s="2" t="s">
        <v>61</v>
      </c>
      <c r="H603" s="7" t="s">
        <v>15</v>
      </c>
      <c r="I603" s="13">
        <v>145942.94</v>
      </c>
      <c r="J603" s="2" t="s">
        <v>26</v>
      </c>
      <c r="K603" s="7" t="s">
        <v>1254</v>
      </c>
      <c r="L603" s="14" t="s">
        <v>1260</v>
      </c>
      <c r="M603" s="2"/>
      <c r="N603" s="1"/>
      <c r="O603" s="13"/>
      <c r="P603" s="13">
        <f t="shared" si="9"/>
        <v>0</v>
      </c>
      <c r="Q603" s="7" t="s">
        <v>13</v>
      </c>
    </row>
    <row r="604" spans="1:17" ht="63" x14ac:dyDescent="0.25">
      <c r="A604" s="7">
        <v>134</v>
      </c>
      <c r="B604" s="2" t="s">
        <v>2</v>
      </c>
      <c r="C604" s="7" t="s">
        <v>1262</v>
      </c>
      <c r="D604" s="2" t="s">
        <v>1259</v>
      </c>
      <c r="E604" s="2" t="s">
        <v>44</v>
      </c>
      <c r="F604" s="2" t="s">
        <v>1266</v>
      </c>
      <c r="G604" s="2" t="s">
        <v>62</v>
      </c>
      <c r="H604" s="7" t="s">
        <v>15</v>
      </c>
      <c r="I604" s="13">
        <v>34870.07</v>
      </c>
      <c r="J604" s="2" t="s">
        <v>26</v>
      </c>
      <c r="K604" s="7" t="s">
        <v>1254</v>
      </c>
      <c r="L604" s="14" t="s">
        <v>1260</v>
      </c>
      <c r="M604" s="2"/>
      <c r="N604" s="1"/>
      <c r="O604" s="13"/>
      <c r="P604" s="13">
        <f t="shared" si="9"/>
        <v>0</v>
      </c>
      <c r="Q604" s="7" t="s">
        <v>13</v>
      </c>
    </row>
    <row r="605" spans="1:17" ht="31.5" x14ac:dyDescent="0.25">
      <c r="A605" s="7">
        <v>135</v>
      </c>
      <c r="B605" s="2" t="s">
        <v>2</v>
      </c>
      <c r="C605" s="7" t="s">
        <v>1265</v>
      </c>
      <c r="D605" s="2" t="s">
        <v>1263</v>
      </c>
      <c r="E605" s="2" t="s">
        <v>44</v>
      </c>
      <c r="F605" s="2">
        <v>3</v>
      </c>
      <c r="G605" s="2" t="s">
        <v>62</v>
      </c>
      <c r="H605" s="7" t="s">
        <v>15</v>
      </c>
      <c r="I605" s="13">
        <v>33410.519999999997</v>
      </c>
      <c r="J605" s="2" t="s">
        <v>26</v>
      </c>
      <c r="K605" s="7" t="s">
        <v>1254</v>
      </c>
      <c r="L605" s="14" t="s">
        <v>1260</v>
      </c>
      <c r="M605" s="2"/>
      <c r="N605" s="1"/>
      <c r="O605" s="13"/>
      <c r="P605" s="13">
        <f t="shared" si="9"/>
        <v>0</v>
      </c>
      <c r="Q605" s="7" t="s">
        <v>13</v>
      </c>
    </row>
    <row r="606" spans="1:17" ht="31.5" x14ac:dyDescent="0.25">
      <c r="A606" s="7">
        <v>136</v>
      </c>
      <c r="B606" s="2" t="s">
        <v>2</v>
      </c>
      <c r="C606" s="7" t="s">
        <v>1265</v>
      </c>
      <c r="D606" s="2" t="s">
        <v>1264</v>
      </c>
      <c r="E606" s="2" t="s">
        <v>44</v>
      </c>
      <c r="F606" s="2">
        <v>3</v>
      </c>
      <c r="G606" s="2" t="s">
        <v>61</v>
      </c>
      <c r="H606" s="7" t="s">
        <v>15</v>
      </c>
      <c r="I606" s="13">
        <v>47567.519999999997</v>
      </c>
      <c r="J606" s="2" t="s">
        <v>26</v>
      </c>
      <c r="K606" s="7" t="s">
        <v>1254</v>
      </c>
      <c r="L606" s="14" t="s">
        <v>1260</v>
      </c>
      <c r="M606" s="2"/>
      <c r="N606" s="1"/>
      <c r="O606" s="13"/>
      <c r="P606" s="13">
        <f t="shared" si="9"/>
        <v>0</v>
      </c>
      <c r="Q606" s="7" t="s">
        <v>13</v>
      </c>
    </row>
    <row r="607" spans="1:17" ht="110.25" x14ac:dyDescent="0.25">
      <c r="A607" s="7">
        <v>137</v>
      </c>
      <c r="B607" s="36" t="s">
        <v>0</v>
      </c>
      <c r="C607" s="38" t="s">
        <v>1433</v>
      </c>
      <c r="D607" s="36" t="s">
        <v>1430</v>
      </c>
      <c r="E607" s="36" t="s">
        <v>1440</v>
      </c>
      <c r="F607" s="36">
        <v>1</v>
      </c>
      <c r="G607" s="36" t="s">
        <v>61</v>
      </c>
      <c r="H607" s="38" t="s">
        <v>15</v>
      </c>
      <c r="I607" s="39">
        <v>44165</v>
      </c>
      <c r="J607" s="36" t="s">
        <v>26</v>
      </c>
      <c r="K607" s="38" t="s">
        <v>1429</v>
      </c>
      <c r="L607" s="52" t="s">
        <v>1437</v>
      </c>
      <c r="M607" s="36" t="s">
        <v>15</v>
      </c>
      <c r="N607" s="35"/>
      <c r="O607" s="39"/>
      <c r="P607" s="39">
        <f>N607</f>
        <v>0</v>
      </c>
      <c r="Q607" s="38" t="s">
        <v>13</v>
      </c>
    </row>
    <row r="608" spans="1:17" ht="173.25" x14ac:dyDescent="0.25">
      <c r="A608" s="7">
        <v>138</v>
      </c>
      <c r="B608" s="36" t="s">
        <v>2</v>
      </c>
      <c r="C608" s="38" t="s">
        <v>1434</v>
      </c>
      <c r="D608" s="36" t="s">
        <v>1443</v>
      </c>
      <c r="E608" s="36" t="s">
        <v>44</v>
      </c>
      <c r="F608" s="36" t="s">
        <v>1441</v>
      </c>
      <c r="G608" s="36" t="s">
        <v>61</v>
      </c>
      <c r="H608" s="38" t="s">
        <v>15</v>
      </c>
      <c r="I608" s="39">
        <v>687860.79999999993</v>
      </c>
      <c r="J608" s="36" t="s">
        <v>26</v>
      </c>
      <c r="K608" s="38" t="s">
        <v>310</v>
      </c>
      <c r="L608" s="52" t="s">
        <v>1438</v>
      </c>
      <c r="M608" s="36"/>
      <c r="N608" s="35"/>
      <c r="O608" s="39"/>
      <c r="P608" s="39">
        <f t="shared" ref="P608:P610" si="10">N608</f>
        <v>0</v>
      </c>
      <c r="Q608" s="38" t="s">
        <v>13</v>
      </c>
    </row>
    <row r="609" spans="1:17" ht="173.25" x14ac:dyDescent="0.25">
      <c r="A609" s="7">
        <v>139</v>
      </c>
      <c r="B609" s="36" t="s">
        <v>2</v>
      </c>
      <c r="C609" s="38" t="s">
        <v>1435</v>
      </c>
      <c r="D609" s="36" t="s">
        <v>1442</v>
      </c>
      <c r="E609" s="36" t="s">
        <v>44</v>
      </c>
      <c r="F609" s="36" t="s">
        <v>1441</v>
      </c>
      <c r="G609" s="36" t="s">
        <v>66</v>
      </c>
      <c r="H609" s="38" t="s">
        <v>15</v>
      </c>
      <c r="I609" s="39">
        <v>154129.32</v>
      </c>
      <c r="J609" s="36" t="s">
        <v>26</v>
      </c>
      <c r="K609" s="38" t="s">
        <v>310</v>
      </c>
      <c r="L609" s="52" t="s">
        <v>1438</v>
      </c>
      <c r="M609" s="36"/>
      <c r="N609" s="35"/>
      <c r="O609" s="39"/>
      <c r="P609" s="39">
        <f t="shared" si="10"/>
        <v>0</v>
      </c>
      <c r="Q609" s="38" t="s">
        <v>13</v>
      </c>
    </row>
    <row r="610" spans="1:17" ht="252" x14ac:dyDescent="0.25">
      <c r="A610" s="7">
        <v>140</v>
      </c>
      <c r="B610" s="36" t="s">
        <v>0</v>
      </c>
      <c r="C610" s="38" t="s">
        <v>1436</v>
      </c>
      <c r="D610" s="36" t="s">
        <v>1432</v>
      </c>
      <c r="E610" s="36" t="s">
        <v>1440</v>
      </c>
      <c r="F610" s="36">
        <v>1</v>
      </c>
      <c r="G610" s="36" t="s">
        <v>59</v>
      </c>
      <c r="H610" s="38" t="s">
        <v>15</v>
      </c>
      <c r="I610" s="39">
        <v>37127.64</v>
      </c>
      <c r="J610" s="36" t="s">
        <v>26</v>
      </c>
      <c r="K610" s="38" t="s">
        <v>1431</v>
      </c>
      <c r="L610" s="52" t="s">
        <v>1439</v>
      </c>
      <c r="M610" s="36" t="s">
        <v>15</v>
      </c>
      <c r="N610" s="35"/>
      <c r="O610" s="39"/>
      <c r="P610" s="39">
        <f t="shared" si="10"/>
        <v>0</v>
      </c>
      <c r="Q610" s="38" t="s">
        <v>13</v>
      </c>
    </row>
    <row r="611" spans="1:17" x14ac:dyDescent="0.25">
      <c r="A611" s="7"/>
      <c r="B611" s="2"/>
      <c r="C611" s="2"/>
      <c r="D611" s="2"/>
      <c r="E611" s="2"/>
      <c r="F611" s="2"/>
      <c r="G611" s="2"/>
      <c r="H611" s="2"/>
      <c r="I611" s="13"/>
      <c r="J611" s="2"/>
      <c r="K611" s="16"/>
      <c r="L611" s="16"/>
      <c r="M611" s="14"/>
      <c r="N611" s="1"/>
      <c r="O611" s="1"/>
      <c r="P611" s="13"/>
      <c r="Q611" s="7"/>
    </row>
    <row r="612" spans="1:17" x14ac:dyDescent="0.25">
      <c r="A612" s="166" t="s">
        <v>75</v>
      </c>
      <c r="B612" s="166"/>
      <c r="C612" s="166"/>
      <c r="D612" s="166"/>
      <c r="E612" s="166"/>
      <c r="F612" s="166"/>
      <c r="G612" s="166"/>
      <c r="H612" s="166"/>
      <c r="I612" s="166"/>
      <c r="J612" s="166"/>
      <c r="K612" s="166"/>
      <c r="L612" s="166"/>
      <c r="M612" s="166"/>
      <c r="N612" s="166"/>
      <c r="O612" s="166"/>
      <c r="P612" s="166"/>
      <c r="Q612" s="166"/>
    </row>
    <row r="613" spans="1:17" x14ac:dyDescent="0.25">
      <c r="A613" s="7"/>
      <c r="B613" s="2"/>
      <c r="C613" s="7"/>
      <c r="D613" s="2"/>
      <c r="E613" s="2"/>
      <c r="F613" s="2"/>
      <c r="G613" s="2"/>
      <c r="H613" s="7"/>
      <c r="I613" s="13"/>
      <c r="J613" s="2"/>
      <c r="K613" s="3"/>
      <c r="L613" s="3"/>
      <c r="M613" s="7"/>
      <c r="N613" s="1"/>
      <c r="O613" s="1"/>
      <c r="P613" s="13"/>
      <c r="Q613" s="7"/>
    </row>
    <row r="614" spans="1:17" ht="47.25" customHeight="1" x14ac:dyDescent="0.25">
      <c r="A614" s="137">
        <v>1</v>
      </c>
      <c r="B614" s="139" t="s">
        <v>0</v>
      </c>
      <c r="C614" s="143" t="s">
        <v>78</v>
      </c>
      <c r="D614" s="139" t="s">
        <v>76</v>
      </c>
      <c r="E614" s="139" t="s">
        <v>99</v>
      </c>
      <c r="F614" s="143">
        <v>1</v>
      </c>
      <c r="G614" s="139" t="s">
        <v>75</v>
      </c>
      <c r="H614" s="143" t="s">
        <v>15</v>
      </c>
      <c r="I614" s="141">
        <v>175864323.75999999</v>
      </c>
      <c r="J614" s="139" t="s">
        <v>26</v>
      </c>
      <c r="K614" s="145"/>
      <c r="L614" s="163" t="s">
        <v>77</v>
      </c>
      <c r="M614" s="1" t="s">
        <v>79</v>
      </c>
      <c r="N614" s="13" t="s">
        <v>15</v>
      </c>
      <c r="O614" s="1" t="s">
        <v>15</v>
      </c>
      <c r="P614" s="13" t="s">
        <v>15</v>
      </c>
      <c r="Q614" s="143" t="s">
        <v>13</v>
      </c>
    </row>
    <row r="615" spans="1:17" ht="78.75" x14ac:dyDescent="0.25">
      <c r="A615" s="140"/>
      <c r="B615" s="139"/>
      <c r="C615" s="143"/>
      <c r="D615" s="139"/>
      <c r="E615" s="139"/>
      <c r="F615" s="143"/>
      <c r="G615" s="139"/>
      <c r="H615" s="143"/>
      <c r="I615" s="141"/>
      <c r="J615" s="139"/>
      <c r="K615" s="145"/>
      <c r="L615" s="163"/>
      <c r="M615" s="1" t="s">
        <v>80</v>
      </c>
      <c r="N615" s="13" t="s">
        <v>15</v>
      </c>
      <c r="O615" s="1" t="s">
        <v>15</v>
      </c>
      <c r="P615" s="13" t="s">
        <v>15</v>
      </c>
      <c r="Q615" s="143"/>
    </row>
    <row r="616" spans="1:17" ht="63" x14ac:dyDescent="0.25">
      <c r="A616" s="140"/>
      <c r="B616" s="139"/>
      <c r="C616" s="143"/>
      <c r="D616" s="139"/>
      <c r="E616" s="139"/>
      <c r="F616" s="143"/>
      <c r="G616" s="139"/>
      <c r="H616" s="143"/>
      <c r="I616" s="141"/>
      <c r="J616" s="139"/>
      <c r="K616" s="145"/>
      <c r="L616" s="163"/>
      <c r="M616" s="1" t="s">
        <v>328</v>
      </c>
      <c r="N616" s="13" t="s">
        <v>15</v>
      </c>
      <c r="O616" s="1" t="s">
        <v>15</v>
      </c>
      <c r="P616" s="13" t="s">
        <v>15</v>
      </c>
      <c r="Q616" s="143"/>
    </row>
    <row r="617" spans="1:17" ht="78.75" x14ac:dyDescent="0.25">
      <c r="A617" s="140"/>
      <c r="B617" s="139"/>
      <c r="C617" s="143"/>
      <c r="D617" s="139"/>
      <c r="E617" s="139"/>
      <c r="F617" s="143"/>
      <c r="G617" s="139"/>
      <c r="H617" s="143"/>
      <c r="I617" s="141"/>
      <c r="J617" s="139"/>
      <c r="K617" s="145"/>
      <c r="L617" s="163"/>
      <c r="M617" s="1" t="s">
        <v>329</v>
      </c>
      <c r="N617" s="13" t="s">
        <v>15</v>
      </c>
      <c r="O617" s="1" t="s">
        <v>15</v>
      </c>
      <c r="P617" s="13" t="s">
        <v>15</v>
      </c>
      <c r="Q617" s="143"/>
    </row>
    <row r="618" spans="1:17" ht="78.75" x14ac:dyDescent="0.25">
      <c r="A618" s="140"/>
      <c r="B618" s="139"/>
      <c r="C618" s="143"/>
      <c r="D618" s="139"/>
      <c r="E618" s="139"/>
      <c r="F618" s="143"/>
      <c r="G618" s="139"/>
      <c r="H618" s="143"/>
      <c r="I618" s="141"/>
      <c r="J618" s="139"/>
      <c r="K618" s="145"/>
      <c r="L618" s="163"/>
      <c r="M618" s="1" t="s">
        <v>81</v>
      </c>
      <c r="N618" s="13" t="s">
        <v>15</v>
      </c>
      <c r="O618" s="1" t="s">
        <v>15</v>
      </c>
      <c r="P618" s="13" t="s">
        <v>15</v>
      </c>
      <c r="Q618" s="143"/>
    </row>
    <row r="619" spans="1:17" ht="94.5" x14ac:dyDescent="0.25">
      <c r="A619" s="140"/>
      <c r="B619" s="139"/>
      <c r="C619" s="143"/>
      <c r="D619" s="139"/>
      <c r="E619" s="139"/>
      <c r="F619" s="143"/>
      <c r="G619" s="139"/>
      <c r="H619" s="143"/>
      <c r="I619" s="141"/>
      <c r="J619" s="139"/>
      <c r="K619" s="145"/>
      <c r="L619" s="163"/>
      <c r="M619" s="1" t="s">
        <v>82</v>
      </c>
      <c r="N619" s="1" t="s">
        <v>15</v>
      </c>
      <c r="O619" s="1" t="s">
        <v>15</v>
      </c>
      <c r="P619" s="13" t="s">
        <v>15</v>
      </c>
      <c r="Q619" s="143"/>
    </row>
    <row r="620" spans="1:17" ht="94.5" x14ac:dyDescent="0.25">
      <c r="A620" s="140"/>
      <c r="B620" s="139"/>
      <c r="C620" s="143"/>
      <c r="D620" s="139"/>
      <c r="E620" s="139"/>
      <c r="F620" s="143"/>
      <c r="G620" s="139"/>
      <c r="H620" s="143"/>
      <c r="I620" s="141"/>
      <c r="J620" s="139"/>
      <c r="K620" s="145"/>
      <c r="L620" s="163"/>
      <c r="M620" s="1" t="s">
        <v>83</v>
      </c>
      <c r="N620" s="1" t="s">
        <v>15</v>
      </c>
      <c r="O620" s="1" t="s">
        <v>15</v>
      </c>
      <c r="P620" s="13" t="s">
        <v>15</v>
      </c>
      <c r="Q620" s="143"/>
    </row>
    <row r="621" spans="1:17" ht="63" x14ac:dyDescent="0.25">
      <c r="A621" s="140"/>
      <c r="B621" s="139"/>
      <c r="C621" s="143"/>
      <c r="D621" s="139"/>
      <c r="E621" s="139"/>
      <c r="F621" s="143"/>
      <c r="G621" s="139"/>
      <c r="H621" s="143"/>
      <c r="I621" s="141"/>
      <c r="J621" s="139"/>
      <c r="K621" s="145"/>
      <c r="L621" s="163"/>
      <c r="M621" s="1" t="s">
        <v>222</v>
      </c>
      <c r="N621" s="1" t="s">
        <v>15</v>
      </c>
      <c r="O621" s="1" t="s">
        <v>15</v>
      </c>
      <c r="P621" s="13" t="s">
        <v>15</v>
      </c>
      <c r="Q621" s="143"/>
    </row>
    <row r="622" spans="1:17" x14ac:dyDescent="0.25">
      <c r="A622" s="140"/>
      <c r="B622" s="139"/>
      <c r="C622" s="143"/>
      <c r="D622" s="139"/>
      <c r="E622" s="139"/>
      <c r="F622" s="143"/>
      <c r="G622" s="139"/>
      <c r="H622" s="143"/>
      <c r="I622" s="141"/>
      <c r="J622" s="139"/>
      <c r="K622" s="145"/>
      <c r="L622" s="163"/>
      <c r="M622" s="141" t="s">
        <v>221</v>
      </c>
      <c r="N622" s="13">
        <v>34483.67</v>
      </c>
      <c r="O622" s="141" t="s">
        <v>84</v>
      </c>
      <c r="P622" s="142">
        <f>SUM(N622:N626)</f>
        <v>453142.56</v>
      </c>
      <c r="Q622" s="143"/>
    </row>
    <row r="623" spans="1:17" x14ac:dyDescent="0.25">
      <c r="A623" s="140"/>
      <c r="B623" s="139"/>
      <c r="C623" s="143"/>
      <c r="D623" s="139"/>
      <c r="E623" s="139"/>
      <c r="F623" s="143"/>
      <c r="G623" s="139"/>
      <c r="H623" s="143"/>
      <c r="I623" s="141"/>
      <c r="J623" s="139"/>
      <c r="K623" s="145"/>
      <c r="L623" s="163"/>
      <c r="M623" s="141"/>
      <c r="N623" s="13">
        <v>34518.720000000001</v>
      </c>
      <c r="O623" s="141"/>
      <c r="P623" s="142"/>
      <c r="Q623" s="143"/>
    </row>
    <row r="624" spans="1:17" x14ac:dyDescent="0.25">
      <c r="A624" s="140"/>
      <c r="B624" s="139"/>
      <c r="C624" s="143"/>
      <c r="D624" s="139"/>
      <c r="E624" s="139"/>
      <c r="F624" s="143"/>
      <c r="G624" s="139"/>
      <c r="H624" s="143"/>
      <c r="I624" s="141"/>
      <c r="J624" s="139"/>
      <c r="K624" s="145"/>
      <c r="L624" s="163"/>
      <c r="M624" s="141"/>
      <c r="N624" s="1">
        <v>14303.33</v>
      </c>
      <c r="O624" s="1" t="s">
        <v>85</v>
      </c>
      <c r="P624" s="142"/>
      <c r="Q624" s="143"/>
    </row>
    <row r="625" spans="1:17" x14ac:dyDescent="0.25">
      <c r="A625" s="140"/>
      <c r="B625" s="139"/>
      <c r="C625" s="143"/>
      <c r="D625" s="139"/>
      <c r="E625" s="139"/>
      <c r="F625" s="143"/>
      <c r="G625" s="139"/>
      <c r="H625" s="143"/>
      <c r="I625" s="141"/>
      <c r="J625" s="139"/>
      <c r="K625" s="145"/>
      <c r="L625" s="163"/>
      <c r="M625" s="141"/>
      <c r="N625" s="1">
        <v>363940.15</v>
      </c>
      <c r="O625" s="141" t="s">
        <v>86</v>
      </c>
      <c r="P625" s="142"/>
      <c r="Q625" s="143"/>
    </row>
    <row r="626" spans="1:17" x14ac:dyDescent="0.25">
      <c r="A626" s="140"/>
      <c r="B626" s="139"/>
      <c r="C626" s="143"/>
      <c r="D626" s="139"/>
      <c r="E626" s="139"/>
      <c r="F626" s="143"/>
      <c r="G626" s="139"/>
      <c r="H626" s="143"/>
      <c r="I626" s="141"/>
      <c r="J626" s="139"/>
      <c r="K626" s="145"/>
      <c r="L626" s="163"/>
      <c r="M626" s="141"/>
      <c r="N626" s="13">
        <v>5896.69</v>
      </c>
      <c r="O626" s="141"/>
      <c r="P626" s="142"/>
      <c r="Q626" s="143"/>
    </row>
    <row r="627" spans="1:17" ht="63" x14ac:dyDescent="0.25">
      <c r="A627" s="140"/>
      <c r="B627" s="139"/>
      <c r="C627" s="143"/>
      <c r="D627" s="139"/>
      <c r="E627" s="139"/>
      <c r="F627" s="143"/>
      <c r="G627" s="139"/>
      <c r="H627" s="143"/>
      <c r="I627" s="141"/>
      <c r="J627" s="139"/>
      <c r="K627" s="145"/>
      <c r="L627" s="163"/>
      <c r="M627" s="14" t="s">
        <v>220</v>
      </c>
      <c r="N627" s="1">
        <v>0</v>
      </c>
      <c r="O627" s="1" t="s">
        <v>15</v>
      </c>
      <c r="P627" s="13">
        <v>0</v>
      </c>
      <c r="Q627" s="143"/>
    </row>
    <row r="628" spans="1:17" ht="47.25" x14ac:dyDescent="0.25">
      <c r="A628" s="140"/>
      <c r="B628" s="139"/>
      <c r="C628" s="143"/>
      <c r="D628" s="139"/>
      <c r="E628" s="139"/>
      <c r="F628" s="143"/>
      <c r="G628" s="139"/>
      <c r="H628" s="143"/>
      <c r="I628" s="141"/>
      <c r="J628" s="139"/>
      <c r="K628" s="145"/>
      <c r="L628" s="163"/>
      <c r="M628" s="144" t="s">
        <v>152</v>
      </c>
      <c r="N628" s="1">
        <v>430106.29000000004</v>
      </c>
      <c r="O628" s="1" t="s">
        <v>217</v>
      </c>
      <c r="P628" s="142">
        <f>SUM(N628:N629)</f>
        <v>714167.8600000001</v>
      </c>
      <c r="Q628" s="143"/>
    </row>
    <row r="629" spans="1:17" ht="31.5" x14ac:dyDescent="0.25">
      <c r="A629" s="140"/>
      <c r="B629" s="139"/>
      <c r="C629" s="143"/>
      <c r="D629" s="139"/>
      <c r="E629" s="139"/>
      <c r="F629" s="143"/>
      <c r="G629" s="139"/>
      <c r="H629" s="143"/>
      <c r="I629" s="141"/>
      <c r="J629" s="139"/>
      <c r="K629" s="145"/>
      <c r="L629" s="163"/>
      <c r="M629" s="144"/>
      <c r="N629" s="1">
        <v>284061.57</v>
      </c>
      <c r="O629" s="1" t="s">
        <v>218</v>
      </c>
      <c r="P629" s="142"/>
      <c r="Q629" s="143"/>
    </row>
    <row r="630" spans="1:17" ht="78.75" x14ac:dyDescent="0.25">
      <c r="A630" s="140"/>
      <c r="B630" s="139"/>
      <c r="C630" s="143"/>
      <c r="D630" s="139"/>
      <c r="E630" s="139"/>
      <c r="F630" s="143"/>
      <c r="G630" s="139"/>
      <c r="H630" s="143"/>
      <c r="I630" s="141"/>
      <c r="J630" s="139"/>
      <c r="K630" s="145"/>
      <c r="L630" s="163"/>
      <c r="M630" s="14" t="s">
        <v>219</v>
      </c>
      <c r="N630" s="1"/>
      <c r="O630" s="1"/>
      <c r="P630" s="13"/>
      <c r="Q630" s="143"/>
    </row>
    <row r="631" spans="1:17" ht="94.5" x14ac:dyDescent="0.25">
      <c r="A631" s="140"/>
      <c r="B631" s="139"/>
      <c r="C631" s="143"/>
      <c r="D631" s="139"/>
      <c r="E631" s="139"/>
      <c r="F631" s="143"/>
      <c r="G631" s="139"/>
      <c r="H631" s="143"/>
      <c r="I631" s="141"/>
      <c r="J631" s="139"/>
      <c r="K631" s="145"/>
      <c r="L631" s="163"/>
      <c r="M631" s="2" t="s">
        <v>374</v>
      </c>
      <c r="N631" s="1"/>
      <c r="O631" s="1"/>
      <c r="P631" s="13"/>
      <c r="Q631" s="143"/>
    </row>
    <row r="632" spans="1:17" ht="94.5" x14ac:dyDescent="0.25">
      <c r="A632" s="140"/>
      <c r="B632" s="139"/>
      <c r="C632" s="143"/>
      <c r="D632" s="139"/>
      <c r="E632" s="139"/>
      <c r="F632" s="143"/>
      <c r="G632" s="139"/>
      <c r="H632" s="143"/>
      <c r="I632" s="141"/>
      <c r="J632" s="139"/>
      <c r="K632" s="145"/>
      <c r="L632" s="163"/>
      <c r="M632" s="2" t="s">
        <v>534</v>
      </c>
      <c r="N632" s="1"/>
      <c r="O632" s="1"/>
      <c r="P632" s="13"/>
      <c r="Q632" s="143"/>
    </row>
    <row r="633" spans="1:17" ht="78.75" x14ac:dyDescent="0.25">
      <c r="A633" s="138"/>
      <c r="B633" s="139"/>
      <c r="C633" s="143"/>
      <c r="D633" s="139"/>
      <c r="E633" s="139"/>
      <c r="F633" s="143"/>
      <c r="G633" s="139"/>
      <c r="H633" s="143"/>
      <c r="I633" s="141"/>
      <c r="J633" s="139"/>
      <c r="K633" s="145"/>
      <c r="L633" s="163"/>
      <c r="M633" s="2" t="s">
        <v>1241</v>
      </c>
      <c r="N633" s="1"/>
      <c r="O633" s="1"/>
      <c r="P633" s="13"/>
      <c r="Q633" s="143"/>
    </row>
    <row r="634" spans="1:17" ht="94.5" x14ac:dyDescent="0.25">
      <c r="A634" s="137">
        <v>2</v>
      </c>
      <c r="B634" s="139" t="s">
        <v>0</v>
      </c>
      <c r="C634" s="143" t="s">
        <v>88</v>
      </c>
      <c r="D634" s="139" t="s">
        <v>87</v>
      </c>
      <c r="E634" s="139" t="s">
        <v>98</v>
      </c>
      <c r="F634" s="143">
        <v>1</v>
      </c>
      <c r="G634" s="139" t="s">
        <v>75</v>
      </c>
      <c r="H634" s="139" t="s">
        <v>15</v>
      </c>
      <c r="I634" s="141">
        <v>52735757.289999999</v>
      </c>
      <c r="J634" s="139" t="s">
        <v>26</v>
      </c>
      <c r="K634" s="145" t="s">
        <v>157</v>
      </c>
      <c r="L634" s="145" t="s">
        <v>158</v>
      </c>
      <c r="M634" s="1" t="s">
        <v>89</v>
      </c>
      <c r="N634" s="1">
        <v>21916.52</v>
      </c>
      <c r="O634" s="1" t="s">
        <v>94</v>
      </c>
      <c r="P634" s="142">
        <f>SUM(N634:N649)</f>
        <v>4504483.26</v>
      </c>
      <c r="Q634" s="143" t="s">
        <v>13</v>
      </c>
    </row>
    <row r="635" spans="1:17" ht="78.75" x14ac:dyDescent="0.25">
      <c r="A635" s="140"/>
      <c r="B635" s="139"/>
      <c r="C635" s="143"/>
      <c r="D635" s="139"/>
      <c r="E635" s="139"/>
      <c r="F635" s="143"/>
      <c r="G635" s="139"/>
      <c r="H635" s="139"/>
      <c r="I635" s="141"/>
      <c r="J635" s="139"/>
      <c r="K635" s="145"/>
      <c r="L635" s="145"/>
      <c r="M635" s="1" t="s">
        <v>90</v>
      </c>
      <c r="N635" s="1">
        <v>557653.76000000001</v>
      </c>
      <c r="O635" s="1" t="s">
        <v>95</v>
      </c>
      <c r="P635" s="142"/>
      <c r="Q635" s="143"/>
    </row>
    <row r="636" spans="1:17" ht="63" x14ac:dyDescent="0.25">
      <c r="A636" s="140"/>
      <c r="B636" s="139"/>
      <c r="C636" s="143"/>
      <c r="D636" s="139"/>
      <c r="E636" s="139"/>
      <c r="F636" s="143"/>
      <c r="G636" s="139"/>
      <c r="H636" s="139"/>
      <c r="I636" s="141"/>
      <c r="J636" s="139"/>
      <c r="K636" s="145"/>
      <c r="L636" s="145"/>
      <c r="M636" s="1" t="s">
        <v>156</v>
      </c>
      <c r="N636" s="1">
        <v>18697.63</v>
      </c>
      <c r="O636" s="1" t="s">
        <v>96</v>
      </c>
      <c r="P636" s="142"/>
      <c r="Q636" s="143"/>
    </row>
    <row r="637" spans="1:17" ht="110.25" x14ac:dyDescent="0.25">
      <c r="A637" s="140"/>
      <c r="B637" s="139"/>
      <c r="C637" s="143"/>
      <c r="D637" s="139"/>
      <c r="E637" s="139"/>
      <c r="F637" s="143"/>
      <c r="G637" s="139"/>
      <c r="H637" s="139"/>
      <c r="I637" s="141"/>
      <c r="J637" s="139"/>
      <c r="K637" s="145"/>
      <c r="L637" s="145"/>
      <c r="M637" s="1" t="s">
        <v>382</v>
      </c>
      <c r="N637" s="1">
        <v>475750.76</v>
      </c>
      <c r="O637" s="1" t="s">
        <v>97</v>
      </c>
      <c r="P637" s="142"/>
      <c r="Q637" s="143"/>
    </row>
    <row r="638" spans="1:17" ht="63" x14ac:dyDescent="0.25">
      <c r="A638" s="140"/>
      <c r="B638" s="139"/>
      <c r="C638" s="143"/>
      <c r="D638" s="139"/>
      <c r="E638" s="139"/>
      <c r="F638" s="143"/>
      <c r="G638" s="139"/>
      <c r="H638" s="139"/>
      <c r="I638" s="141"/>
      <c r="J638" s="139"/>
      <c r="K638" s="145"/>
      <c r="L638" s="145"/>
      <c r="M638" s="1" t="s">
        <v>155</v>
      </c>
      <c r="N638" s="1"/>
      <c r="O638" s="1"/>
      <c r="P638" s="142"/>
      <c r="Q638" s="143"/>
    </row>
    <row r="639" spans="1:17" ht="110.25" x14ac:dyDescent="0.25">
      <c r="A639" s="140"/>
      <c r="B639" s="139"/>
      <c r="C639" s="143"/>
      <c r="D639" s="139"/>
      <c r="E639" s="139"/>
      <c r="F639" s="143"/>
      <c r="G639" s="139"/>
      <c r="H639" s="139"/>
      <c r="I639" s="141"/>
      <c r="J639" s="139"/>
      <c r="K639" s="145"/>
      <c r="L639" s="145"/>
      <c r="M639" s="1" t="s">
        <v>383</v>
      </c>
      <c r="N639" s="1">
        <v>247260.81</v>
      </c>
      <c r="O639" s="1" t="s">
        <v>110</v>
      </c>
      <c r="P639" s="142"/>
      <c r="Q639" s="143"/>
    </row>
    <row r="640" spans="1:17" ht="63" x14ac:dyDescent="0.25">
      <c r="A640" s="140"/>
      <c r="B640" s="139"/>
      <c r="C640" s="143"/>
      <c r="D640" s="139"/>
      <c r="E640" s="139"/>
      <c r="F640" s="143"/>
      <c r="G640" s="139"/>
      <c r="H640" s="139"/>
      <c r="I640" s="141"/>
      <c r="J640" s="139"/>
      <c r="K640" s="145"/>
      <c r="L640" s="145"/>
      <c r="M640" s="1" t="s">
        <v>153</v>
      </c>
      <c r="N640" s="1">
        <v>177053.11000000002</v>
      </c>
      <c r="O640" s="1" t="s">
        <v>111</v>
      </c>
      <c r="P640" s="142"/>
      <c r="Q640" s="143"/>
    </row>
    <row r="641" spans="1:17" ht="31.5" x14ac:dyDescent="0.25">
      <c r="A641" s="140"/>
      <c r="B641" s="139"/>
      <c r="C641" s="143"/>
      <c r="D641" s="139"/>
      <c r="E641" s="139"/>
      <c r="F641" s="143"/>
      <c r="G641" s="139"/>
      <c r="H641" s="139"/>
      <c r="I641" s="141"/>
      <c r="J641" s="139"/>
      <c r="K641" s="145"/>
      <c r="L641" s="145"/>
      <c r="M641" s="141" t="s">
        <v>154</v>
      </c>
      <c r="N641" s="1">
        <v>470180.99</v>
      </c>
      <c r="O641" s="1" t="s">
        <v>223</v>
      </c>
      <c r="P641" s="142"/>
      <c r="Q641" s="143"/>
    </row>
    <row r="642" spans="1:17" ht="31.5" x14ac:dyDescent="0.25">
      <c r="A642" s="140"/>
      <c r="B642" s="139"/>
      <c r="C642" s="143"/>
      <c r="D642" s="139"/>
      <c r="E642" s="139"/>
      <c r="F642" s="143"/>
      <c r="G642" s="139"/>
      <c r="H642" s="139"/>
      <c r="I642" s="141"/>
      <c r="J642" s="139"/>
      <c r="K642" s="145"/>
      <c r="L642" s="145"/>
      <c r="M642" s="141"/>
      <c r="N642" s="1">
        <v>675851.29</v>
      </c>
      <c r="O642" s="1" t="s">
        <v>224</v>
      </c>
      <c r="P642" s="142"/>
      <c r="Q642" s="143"/>
    </row>
    <row r="643" spans="1:17" ht="31.5" x14ac:dyDescent="0.25">
      <c r="A643" s="140"/>
      <c r="B643" s="139"/>
      <c r="C643" s="143"/>
      <c r="D643" s="139"/>
      <c r="E643" s="139"/>
      <c r="F643" s="143"/>
      <c r="G643" s="139"/>
      <c r="H643" s="139"/>
      <c r="I643" s="141"/>
      <c r="J643" s="139"/>
      <c r="K643" s="145"/>
      <c r="L643" s="145"/>
      <c r="M643" s="141"/>
      <c r="N643" s="1">
        <v>259012.88999999998</v>
      </c>
      <c r="O643" s="1" t="s">
        <v>225</v>
      </c>
      <c r="P643" s="142"/>
      <c r="Q643" s="143"/>
    </row>
    <row r="644" spans="1:17" x14ac:dyDescent="0.25">
      <c r="A644" s="140"/>
      <c r="B644" s="139"/>
      <c r="C644" s="143"/>
      <c r="D644" s="139"/>
      <c r="E644" s="139"/>
      <c r="F644" s="143"/>
      <c r="G644" s="139"/>
      <c r="H644" s="139"/>
      <c r="I644" s="141"/>
      <c r="J644" s="139"/>
      <c r="K644" s="145"/>
      <c r="L644" s="145"/>
      <c r="M644" s="141"/>
      <c r="N644" s="1">
        <v>236703.75</v>
      </c>
      <c r="O644" s="1" t="s">
        <v>281</v>
      </c>
      <c r="P644" s="142"/>
      <c r="Q644" s="143"/>
    </row>
    <row r="645" spans="1:17" x14ac:dyDescent="0.25">
      <c r="A645" s="140"/>
      <c r="B645" s="139"/>
      <c r="C645" s="143"/>
      <c r="D645" s="139"/>
      <c r="E645" s="139"/>
      <c r="F645" s="143"/>
      <c r="G645" s="139"/>
      <c r="H645" s="139"/>
      <c r="I645" s="141"/>
      <c r="J645" s="139"/>
      <c r="K645" s="145"/>
      <c r="L645" s="145"/>
      <c r="M645" s="141"/>
      <c r="N645" s="1">
        <v>98086.84</v>
      </c>
      <c r="O645" s="1" t="s">
        <v>282</v>
      </c>
      <c r="P645" s="142"/>
      <c r="Q645" s="143"/>
    </row>
    <row r="646" spans="1:17" ht="63" customHeight="1" x14ac:dyDescent="0.25">
      <c r="A646" s="140"/>
      <c r="B646" s="139"/>
      <c r="C646" s="143"/>
      <c r="D646" s="139"/>
      <c r="E646" s="139"/>
      <c r="F646" s="143"/>
      <c r="G646" s="139"/>
      <c r="H646" s="139"/>
      <c r="I646" s="141"/>
      <c r="J646" s="139"/>
      <c r="K646" s="145"/>
      <c r="L646" s="145"/>
      <c r="M646" s="141" t="s">
        <v>226</v>
      </c>
      <c r="N646" s="1">
        <v>649265.54</v>
      </c>
      <c r="O646" s="13" t="s">
        <v>330</v>
      </c>
      <c r="P646" s="142"/>
      <c r="Q646" s="143"/>
    </row>
    <row r="647" spans="1:17" x14ac:dyDescent="0.25">
      <c r="A647" s="140"/>
      <c r="B647" s="139"/>
      <c r="C647" s="143"/>
      <c r="D647" s="139"/>
      <c r="E647" s="139"/>
      <c r="F647" s="143"/>
      <c r="G647" s="139"/>
      <c r="H647" s="139"/>
      <c r="I647" s="141"/>
      <c r="J647" s="139"/>
      <c r="K647" s="145"/>
      <c r="L647" s="145"/>
      <c r="M647" s="141"/>
      <c r="N647" s="1">
        <v>419693.15</v>
      </c>
      <c r="O647" s="13" t="s">
        <v>376</v>
      </c>
      <c r="P647" s="142"/>
      <c r="Q647" s="143"/>
    </row>
    <row r="648" spans="1:17" x14ac:dyDescent="0.25">
      <c r="A648" s="140"/>
      <c r="B648" s="139"/>
      <c r="C648" s="143"/>
      <c r="D648" s="139"/>
      <c r="E648" s="139"/>
      <c r="F648" s="143"/>
      <c r="G648" s="139"/>
      <c r="H648" s="139"/>
      <c r="I648" s="141"/>
      <c r="J648" s="139"/>
      <c r="K648" s="145"/>
      <c r="L648" s="145"/>
      <c r="M648" s="141"/>
      <c r="N648" s="1">
        <v>197356.22</v>
      </c>
      <c r="O648" s="13" t="s">
        <v>377</v>
      </c>
      <c r="P648" s="142"/>
      <c r="Q648" s="143"/>
    </row>
    <row r="649" spans="1:17" ht="94.5" x14ac:dyDescent="0.25">
      <c r="A649" s="140"/>
      <c r="B649" s="139"/>
      <c r="C649" s="143"/>
      <c r="D649" s="139"/>
      <c r="E649" s="139"/>
      <c r="F649" s="143"/>
      <c r="G649" s="139"/>
      <c r="H649" s="139"/>
      <c r="I649" s="141"/>
      <c r="J649" s="139"/>
      <c r="K649" s="145"/>
      <c r="L649" s="145"/>
      <c r="M649" s="2" t="s">
        <v>375</v>
      </c>
      <c r="N649" s="1"/>
      <c r="O649" s="13"/>
      <c r="P649" s="142"/>
      <c r="Q649" s="143"/>
    </row>
    <row r="650" spans="1:17" ht="94.5" x14ac:dyDescent="0.25">
      <c r="A650" s="140"/>
      <c r="B650" s="139"/>
      <c r="C650" s="143"/>
      <c r="D650" s="139"/>
      <c r="E650" s="139"/>
      <c r="F650" s="143"/>
      <c r="G650" s="139"/>
      <c r="H650" s="139"/>
      <c r="I650" s="141"/>
      <c r="J650" s="139"/>
      <c r="K650" s="145"/>
      <c r="L650" s="145"/>
      <c r="M650" s="2" t="s">
        <v>535</v>
      </c>
      <c r="N650" s="1"/>
      <c r="O650" s="13"/>
      <c r="P650" s="142"/>
      <c r="Q650" s="143"/>
    </row>
    <row r="651" spans="1:17" ht="94.5" x14ac:dyDescent="0.25">
      <c r="A651" s="138"/>
      <c r="B651" s="139"/>
      <c r="C651" s="143"/>
      <c r="D651" s="139"/>
      <c r="E651" s="139"/>
      <c r="F651" s="143"/>
      <c r="G651" s="139"/>
      <c r="H651" s="139"/>
      <c r="I651" s="141"/>
      <c r="J651" s="139"/>
      <c r="K651" s="145"/>
      <c r="L651" s="145"/>
      <c r="M651" s="2" t="s">
        <v>1242</v>
      </c>
      <c r="N651" s="1"/>
      <c r="O651" s="13"/>
      <c r="P651" s="142"/>
      <c r="Q651" s="143"/>
    </row>
    <row r="652" spans="1:17" ht="157.5" customHeight="1" x14ac:dyDescent="0.25">
      <c r="A652" s="137">
        <v>3</v>
      </c>
      <c r="B652" s="139" t="s">
        <v>2</v>
      </c>
      <c r="C652" s="143" t="s">
        <v>93</v>
      </c>
      <c r="D652" s="139" t="s">
        <v>91</v>
      </c>
      <c r="E652" s="139" t="s">
        <v>44</v>
      </c>
      <c r="F652" s="143">
        <v>1</v>
      </c>
      <c r="G652" s="139" t="s">
        <v>75</v>
      </c>
      <c r="H652" s="139" t="s">
        <v>100</v>
      </c>
      <c r="I652" s="141">
        <v>13590578.736</v>
      </c>
      <c r="J652" s="139" t="s">
        <v>26</v>
      </c>
      <c r="K652" s="145" t="s">
        <v>64</v>
      </c>
      <c r="L652" s="145" t="s">
        <v>160</v>
      </c>
      <c r="M652" s="14" t="s">
        <v>165</v>
      </c>
      <c r="N652" s="1"/>
      <c r="O652" s="1"/>
      <c r="P652" s="142">
        <f>SUM(N652:N654)</f>
        <v>0</v>
      </c>
      <c r="Q652" s="143" t="s">
        <v>13</v>
      </c>
    </row>
    <row r="653" spans="1:17" ht="94.5" x14ac:dyDescent="0.25">
      <c r="A653" s="140"/>
      <c r="B653" s="139"/>
      <c r="C653" s="143"/>
      <c r="D653" s="139"/>
      <c r="E653" s="139"/>
      <c r="F653" s="143"/>
      <c r="G653" s="139"/>
      <c r="H653" s="139"/>
      <c r="I653" s="141"/>
      <c r="J653" s="139"/>
      <c r="K653" s="145"/>
      <c r="L653" s="145"/>
      <c r="M653" s="2" t="s">
        <v>536</v>
      </c>
      <c r="N653" s="1"/>
      <c r="O653" s="1"/>
      <c r="P653" s="142"/>
      <c r="Q653" s="143"/>
    </row>
    <row r="654" spans="1:17" ht="94.5" x14ac:dyDescent="0.25">
      <c r="A654" s="138"/>
      <c r="B654" s="139"/>
      <c r="C654" s="143"/>
      <c r="D654" s="139"/>
      <c r="E654" s="139"/>
      <c r="F654" s="143"/>
      <c r="G654" s="139"/>
      <c r="H654" s="139"/>
      <c r="I654" s="141"/>
      <c r="J654" s="139"/>
      <c r="K654" s="145"/>
      <c r="L654" s="145"/>
      <c r="M654" s="2" t="s">
        <v>816</v>
      </c>
      <c r="N654" s="1"/>
      <c r="O654" s="1"/>
      <c r="P654" s="142"/>
      <c r="Q654" s="143"/>
    </row>
    <row r="655" spans="1:17" ht="31.5" x14ac:dyDescent="0.25">
      <c r="A655" s="143">
        <v>4</v>
      </c>
      <c r="B655" s="139" t="s">
        <v>43</v>
      </c>
      <c r="C655" s="139" t="s">
        <v>166</v>
      </c>
      <c r="D655" s="139" t="s">
        <v>92</v>
      </c>
      <c r="E655" s="139" t="s">
        <v>15</v>
      </c>
      <c r="F655" s="143" t="s">
        <v>15</v>
      </c>
      <c r="G655" s="139" t="s">
        <v>75</v>
      </c>
      <c r="H655" s="139" t="s">
        <v>100</v>
      </c>
      <c r="I655" s="141">
        <v>1698822.3419999999</v>
      </c>
      <c r="J655" s="139" t="s">
        <v>26</v>
      </c>
      <c r="K655" s="145" t="s">
        <v>119</v>
      </c>
      <c r="L655" s="145" t="s">
        <v>143</v>
      </c>
      <c r="M655" s="144" t="s">
        <v>15</v>
      </c>
      <c r="N655" s="1">
        <v>243241</v>
      </c>
      <c r="O655" s="1" t="s">
        <v>159</v>
      </c>
      <c r="P655" s="142">
        <f>SUM(N655:N661)</f>
        <v>1698784.62</v>
      </c>
      <c r="Q655" s="143" t="s">
        <v>14</v>
      </c>
    </row>
    <row r="656" spans="1:17" ht="31.5" x14ac:dyDescent="0.25">
      <c r="A656" s="143"/>
      <c r="B656" s="139"/>
      <c r="C656" s="139"/>
      <c r="D656" s="139"/>
      <c r="E656" s="139"/>
      <c r="F656" s="143"/>
      <c r="G656" s="139"/>
      <c r="H656" s="139"/>
      <c r="I656" s="141"/>
      <c r="J656" s="139"/>
      <c r="K656" s="145"/>
      <c r="L656" s="145"/>
      <c r="M656" s="144"/>
      <c r="N656" s="1">
        <v>268336.79000000004</v>
      </c>
      <c r="O656" s="1" t="s">
        <v>112</v>
      </c>
      <c r="P656" s="142"/>
      <c r="Q656" s="143"/>
    </row>
    <row r="657" spans="1:17" ht="31.5" x14ac:dyDescent="0.25">
      <c r="A657" s="143"/>
      <c r="B657" s="139"/>
      <c r="C657" s="139"/>
      <c r="D657" s="139"/>
      <c r="E657" s="139"/>
      <c r="F657" s="143"/>
      <c r="G657" s="139"/>
      <c r="H657" s="139"/>
      <c r="I657" s="141"/>
      <c r="J657" s="139"/>
      <c r="K657" s="145"/>
      <c r="L657" s="145"/>
      <c r="M657" s="144"/>
      <c r="N657" s="1">
        <v>231168.33</v>
      </c>
      <c r="O657" s="1" t="s">
        <v>113</v>
      </c>
      <c r="P657" s="142"/>
      <c r="Q657" s="143"/>
    </row>
    <row r="658" spans="1:17" ht="31.5" x14ac:dyDescent="0.25">
      <c r="A658" s="143"/>
      <c r="B658" s="139"/>
      <c r="C658" s="139"/>
      <c r="D658" s="139"/>
      <c r="E658" s="139"/>
      <c r="F658" s="143"/>
      <c r="G658" s="139"/>
      <c r="H658" s="139"/>
      <c r="I658" s="141"/>
      <c r="J658" s="139"/>
      <c r="K658" s="145"/>
      <c r="L658" s="145"/>
      <c r="M658" s="144"/>
      <c r="N658" s="1">
        <v>235522.30000000002</v>
      </c>
      <c r="O658" s="1" t="s">
        <v>161</v>
      </c>
      <c r="P658" s="142"/>
      <c r="Q658" s="143"/>
    </row>
    <row r="659" spans="1:17" ht="31.5" x14ac:dyDescent="0.25">
      <c r="A659" s="143"/>
      <c r="B659" s="139"/>
      <c r="C659" s="139"/>
      <c r="D659" s="139"/>
      <c r="E659" s="139"/>
      <c r="F659" s="143"/>
      <c r="G659" s="139"/>
      <c r="H659" s="139"/>
      <c r="I659" s="141"/>
      <c r="J659" s="139"/>
      <c r="K659" s="145"/>
      <c r="L659" s="145"/>
      <c r="M659" s="144"/>
      <c r="N659" s="1">
        <v>197698.98</v>
      </c>
      <c r="O659" s="1" t="s">
        <v>162</v>
      </c>
      <c r="P659" s="142"/>
      <c r="Q659" s="143"/>
    </row>
    <row r="660" spans="1:17" ht="31.5" x14ac:dyDescent="0.25">
      <c r="A660" s="143"/>
      <c r="B660" s="139"/>
      <c r="C660" s="139"/>
      <c r="D660" s="139"/>
      <c r="E660" s="139"/>
      <c r="F660" s="143"/>
      <c r="G660" s="139"/>
      <c r="H660" s="139"/>
      <c r="I660" s="141"/>
      <c r="J660" s="139"/>
      <c r="K660" s="145"/>
      <c r="L660" s="145"/>
      <c r="M660" s="144"/>
      <c r="N660" s="1">
        <v>327789.31</v>
      </c>
      <c r="O660" s="1" t="s">
        <v>227</v>
      </c>
      <c r="P660" s="142"/>
      <c r="Q660" s="143"/>
    </row>
    <row r="661" spans="1:17" ht="31.5" x14ac:dyDescent="0.25">
      <c r="A661" s="143"/>
      <c r="B661" s="139"/>
      <c r="C661" s="139"/>
      <c r="D661" s="139"/>
      <c r="E661" s="139"/>
      <c r="F661" s="143"/>
      <c r="G661" s="139"/>
      <c r="H661" s="139"/>
      <c r="I661" s="141"/>
      <c r="J661" s="139"/>
      <c r="K661" s="145"/>
      <c r="L661" s="145"/>
      <c r="M661" s="144"/>
      <c r="N661" s="1">
        <v>195027.91</v>
      </c>
      <c r="O661" s="1" t="s">
        <v>283</v>
      </c>
      <c r="P661" s="142"/>
      <c r="Q661" s="143"/>
    </row>
    <row r="662" spans="1:17" x14ac:dyDescent="0.25">
      <c r="A662" s="143">
        <v>5</v>
      </c>
      <c r="B662" s="139" t="s">
        <v>43</v>
      </c>
      <c r="C662" s="139" t="s">
        <v>167</v>
      </c>
      <c r="D662" s="139" t="s">
        <v>164</v>
      </c>
      <c r="E662" s="139" t="s">
        <v>15</v>
      </c>
      <c r="F662" s="143" t="s">
        <v>15</v>
      </c>
      <c r="G662" s="139" t="s">
        <v>75</v>
      </c>
      <c r="H662" s="139" t="s">
        <v>100</v>
      </c>
      <c r="I662" s="141">
        <v>566274.11399999994</v>
      </c>
      <c r="J662" s="139" t="s">
        <v>26</v>
      </c>
      <c r="K662" s="145" t="s">
        <v>163</v>
      </c>
      <c r="L662" s="145" t="s">
        <v>117</v>
      </c>
      <c r="M662" s="144" t="s">
        <v>15</v>
      </c>
      <c r="N662" s="1">
        <v>93403.22</v>
      </c>
      <c r="O662" s="1" t="s">
        <v>228</v>
      </c>
      <c r="P662" s="142">
        <f>SUM(N662:N664)</f>
        <v>565927.48</v>
      </c>
      <c r="Q662" s="143" t="s">
        <v>14</v>
      </c>
    </row>
    <row r="663" spans="1:17" x14ac:dyDescent="0.25">
      <c r="A663" s="143"/>
      <c r="B663" s="139"/>
      <c r="C663" s="139"/>
      <c r="D663" s="139"/>
      <c r="E663" s="139"/>
      <c r="F663" s="143"/>
      <c r="G663" s="139"/>
      <c r="H663" s="139"/>
      <c r="I663" s="141"/>
      <c r="J663" s="139"/>
      <c r="K663" s="145"/>
      <c r="L663" s="145"/>
      <c r="M663" s="144"/>
      <c r="N663" s="1">
        <v>189729.32</v>
      </c>
      <c r="O663" s="1" t="s">
        <v>284</v>
      </c>
      <c r="P663" s="142"/>
      <c r="Q663" s="143"/>
    </row>
    <row r="664" spans="1:17" ht="31.5" x14ac:dyDescent="0.25">
      <c r="A664" s="143"/>
      <c r="B664" s="139"/>
      <c r="C664" s="139"/>
      <c r="D664" s="139"/>
      <c r="E664" s="139"/>
      <c r="F664" s="143"/>
      <c r="G664" s="139"/>
      <c r="H664" s="139"/>
      <c r="I664" s="141"/>
      <c r="J664" s="139"/>
      <c r="K664" s="145"/>
      <c r="L664" s="145"/>
      <c r="M664" s="144"/>
      <c r="N664" s="1">
        <v>282794.94</v>
      </c>
      <c r="O664" s="1" t="s">
        <v>285</v>
      </c>
      <c r="P664" s="142"/>
      <c r="Q664" s="143"/>
    </row>
    <row r="665" spans="1:17" ht="47.25" x14ac:dyDescent="0.25">
      <c r="A665" s="143">
        <v>6</v>
      </c>
      <c r="B665" s="139" t="s">
        <v>43</v>
      </c>
      <c r="C665" s="139" t="s">
        <v>229</v>
      </c>
      <c r="D665" s="139" t="s">
        <v>168</v>
      </c>
      <c r="E665" s="139" t="s">
        <v>15</v>
      </c>
      <c r="F665" s="143" t="s">
        <v>15</v>
      </c>
      <c r="G665" s="139" t="s">
        <v>75</v>
      </c>
      <c r="H665" s="139" t="s">
        <v>100</v>
      </c>
      <c r="I665" s="141">
        <v>849411.17099999997</v>
      </c>
      <c r="J665" s="139" t="s">
        <v>26</v>
      </c>
      <c r="K665" s="145" t="s">
        <v>150</v>
      </c>
      <c r="L665" s="145" t="s">
        <v>169</v>
      </c>
      <c r="M665" s="144" t="s">
        <v>15</v>
      </c>
      <c r="N665" s="1">
        <v>282958.56</v>
      </c>
      <c r="O665" s="1" t="s">
        <v>286</v>
      </c>
      <c r="P665" s="142">
        <f>SUM(N665:N667)</f>
        <v>844996.27</v>
      </c>
      <c r="Q665" s="143" t="s">
        <v>14</v>
      </c>
    </row>
    <row r="666" spans="1:17" ht="47.25" x14ac:dyDescent="0.25">
      <c r="A666" s="143"/>
      <c r="B666" s="139"/>
      <c r="C666" s="139"/>
      <c r="D666" s="139"/>
      <c r="E666" s="139"/>
      <c r="F666" s="143"/>
      <c r="G666" s="139"/>
      <c r="H666" s="139"/>
      <c r="I666" s="141"/>
      <c r="J666" s="139"/>
      <c r="K666" s="145"/>
      <c r="L666" s="145"/>
      <c r="M666" s="144"/>
      <c r="N666" s="1">
        <v>279021.32</v>
      </c>
      <c r="O666" s="1" t="s">
        <v>287</v>
      </c>
      <c r="P666" s="142"/>
      <c r="Q666" s="143"/>
    </row>
    <row r="667" spans="1:17" ht="31.5" x14ac:dyDescent="0.25">
      <c r="A667" s="143"/>
      <c r="B667" s="139"/>
      <c r="C667" s="139"/>
      <c r="D667" s="139"/>
      <c r="E667" s="139"/>
      <c r="F667" s="143"/>
      <c r="G667" s="139"/>
      <c r="H667" s="139"/>
      <c r="I667" s="141"/>
      <c r="J667" s="139"/>
      <c r="K667" s="145"/>
      <c r="L667" s="145"/>
      <c r="M667" s="144"/>
      <c r="N667" s="1">
        <v>283016.39</v>
      </c>
      <c r="O667" s="1" t="s">
        <v>288</v>
      </c>
      <c r="P667" s="142"/>
      <c r="Q667" s="143"/>
    </row>
    <row r="668" spans="1:17" ht="157.5" customHeight="1" x14ac:dyDescent="0.25">
      <c r="A668" s="143">
        <v>7</v>
      </c>
      <c r="B668" s="139" t="s">
        <v>43</v>
      </c>
      <c r="C668" s="139" t="s">
        <v>231</v>
      </c>
      <c r="D668" s="139" t="s">
        <v>168</v>
      </c>
      <c r="E668" s="139" t="s">
        <v>15</v>
      </c>
      <c r="F668" s="143" t="s">
        <v>15</v>
      </c>
      <c r="G668" s="139" t="s">
        <v>75</v>
      </c>
      <c r="H668" s="139" t="s">
        <v>100</v>
      </c>
      <c r="I668" s="141">
        <v>849411.17099999997</v>
      </c>
      <c r="J668" s="139" t="s">
        <v>26</v>
      </c>
      <c r="K668" s="145" t="s">
        <v>230</v>
      </c>
      <c r="L668" s="145" t="s">
        <v>130</v>
      </c>
      <c r="M668" s="144" t="s">
        <v>15</v>
      </c>
      <c r="N668" s="13">
        <f>189729.32+42883.43</f>
        <v>232612.75</v>
      </c>
      <c r="O668" s="1" t="s">
        <v>331</v>
      </c>
      <c r="P668" s="142">
        <f>SUM(N668:N670)</f>
        <v>798507.02</v>
      </c>
      <c r="Q668" s="143" t="s">
        <v>14</v>
      </c>
    </row>
    <row r="669" spans="1:17" ht="31.5" x14ac:dyDescent="0.25">
      <c r="A669" s="143"/>
      <c r="B669" s="139"/>
      <c r="C669" s="139"/>
      <c r="D669" s="139"/>
      <c r="E669" s="139"/>
      <c r="F669" s="143"/>
      <c r="G669" s="139"/>
      <c r="H669" s="139"/>
      <c r="I669" s="141"/>
      <c r="J669" s="139"/>
      <c r="K669" s="145"/>
      <c r="L669" s="145"/>
      <c r="M669" s="144"/>
      <c r="N669" s="13">
        <f>189729.32+93288.74</f>
        <v>283018.06</v>
      </c>
      <c r="O669" s="1" t="s">
        <v>338</v>
      </c>
      <c r="P669" s="142"/>
      <c r="Q669" s="143"/>
    </row>
    <row r="670" spans="1:17" ht="31.5" x14ac:dyDescent="0.25">
      <c r="A670" s="143"/>
      <c r="B670" s="139"/>
      <c r="C670" s="139"/>
      <c r="D670" s="139"/>
      <c r="E670" s="139"/>
      <c r="F670" s="143"/>
      <c r="G670" s="139"/>
      <c r="H670" s="139"/>
      <c r="I670" s="141"/>
      <c r="J670" s="139"/>
      <c r="K670" s="145"/>
      <c r="L670" s="145"/>
      <c r="M670" s="144"/>
      <c r="N670" s="13">
        <f>93146.89+189729.32</f>
        <v>282876.21000000002</v>
      </c>
      <c r="O670" s="1" t="s">
        <v>332</v>
      </c>
      <c r="P670" s="142"/>
      <c r="Q670" s="143"/>
    </row>
    <row r="671" spans="1:17" ht="157.5" customHeight="1" x14ac:dyDescent="0.25">
      <c r="A671" s="137">
        <v>8</v>
      </c>
      <c r="B671" s="139" t="s">
        <v>43</v>
      </c>
      <c r="C671" s="139" t="s">
        <v>290</v>
      </c>
      <c r="D671" s="139" t="s">
        <v>289</v>
      </c>
      <c r="E671" s="139" t="s">
        <v>15</v>
      </c>
      <c r="F671" s="143" t="s">
        <v>15</v>
      </c>
      <c r="G671" s="139" t="s">
        <v>75</v>
      </c>
      <c r="H671" s="139" t="s">
        <v>100</v>
      </c>
      <c r="I671" s="141">
        <v>1698822.34</v>
      </c>
      <c r="J671" s="139" t="s">
        <v>26</v>
      </c>
      <c r="K671" s="145" t="s">
        <v>291</v>
      </c>
      <c r="L671" s="145" t="s">
        <v>232</v>
      </c>
      <c r="M671" s="144" t="s">
        <v>15</v>
      </c>
      <c r="N671" s="13">
        <v>282851.8</v>
      </c>
      <c r="O671" s="1" t="s">
        <v>384</v>
      </c>
      <c r="P671" s="142">
        <f>SUM(N671:N678)</f>
        <v>1697898.5300000003</v>
      </c>
      <c r="Q671" s="143" t="s">
        <v>14</v>
      </c>
    </row>
    <row r="672" spans="1:17" ht="31.5" x14ac:dyDescent="0.25">
      <c r="A672" s="140"/>
      <c r="B672" s="139"/>
      <c r="C672" s="139"/>
      <c r="D672" s="139"/>
      <c r="E672" s="139"/>
      <c r="F672" s="143"/>
      <c r="G672" s="139"/>
      <c r="H672" s="139"/>
      <c r="I672" s="141"/>
      <c r="J672" s="139"/>
      <c r="K672" s="145"/>
      <c r="L672" s="145"/>
      <c r="M672" s="144"/>
      <c r="N672" s="13">
        <v>283042.93</v>
      </c>
      <c r="O672" s="1" t="s">
        <v>385</v>
      </c>
      <c r="P672" s="142"/>
      <c r="Q672" s="143"/>
    </row>
    <row r="673" spans="1:18" ht="31.5" x14ac:dyDescent="0.25">
      <c r="A673" s="140"/>
      <c r="B673" s="139"/>
      <c r="C673" s="139"/>
      <c r="D673" s="139"/>
      <c r="E673" s="139"/>
      <c r="F673" s="143"/>
      <c r="G673" s="139"/>
      <c r="H673" s="139"/>
      <c r="I673" s="141"/>
      <c r="J673" s="139"/>
      <c r="K673" s="145"/>
      <c r="L673" s="145"/>
      <c r="M673" s="144"/>
      <c r="N673" s="13">
        <v>282918.81</v>
      </c>
      <c r="O673" s="1" t="s">
        <v>386</v>
      </c>
      <c r="P673" s="142"/>
      <c r="Q673" s="143"/>
    </row>
    <row r="674" spans="1:18" ht="31.5" x14ac:dyDescent="0.25">
      <c r="A674" s="140"/>
      <c r="B674" s="139"/>
      <c r="C674" s="139"/>
      <c r="D674" s="139"/>
      <c r="E674" s="139"/>
      <c r="F674" s="143"/>
      <c r="G674" s="139"/>
      <c r="H674" s="139"/>
      <c r="I674" s="141"/>
      <c r="J674" s="139"/>
      <c r="K674" s="145"/>
      <c r="L674" s="145"/>
      <c r="M674" s="144"/>
      <c r="N674" s="13">
        <v>283025.55</v>
      </c>
      <c r="O674" s="1" t="s">
        <v>387</v>
      </c>
      <c r="P674" s="142"/>
      <c r="Q674" s="143"/>
    </row>
    <row r="675" spans="1:18" x14ac:dyDescent="0.25">
      <c r="A675" s="140"/>
      <c r="B675" s="139"/>
      <c r="C675" s="139"/>
      <c r="D675" s="139"/>
      <c r="E675" s="139"/>
      <c r="F675" s="143"/>
      <c r="G675" s="139"/>
      <c r="H675" s="139"/>
      <c r="I675" s="141"/>
      <c r="J675" s="139"/>
      <c r="K675" s="145"/>
      <c r="L675" s="145"/>
      <c r="M675" s="144"/>
      <c r="N675" s="13">
        <v>93335.98</v>
      </c>
      <c r="O675" s="1" t="s">
        <v>408</v>
      </c>
      <c r="P675" s="142"/>
      <c r="Q675" s="143"/>
    </row>
    <row r="676" spans="1:18" x14ac:dyDescent="0.25">
      <c r="A676" s="140"/>
      <c r="B676" s="139"/>
      <c r="C676" s="139"/>
      <c r="D676" s="139"/>
      <c r="E676" s="139"/>
      <c r="F676" s="143"/>
      <c r="G676" s="139"/>
      <c r="H676" s="139"/>
      <c r="I676" s="141"/>
      <c r="J676" s="139"/>
      <c r="K676" s="145"/>
      <c r="L676" s="145"/>
      <c r="M676" s="144"/>
      <c r="N676" s="13">
        <v>189729.32</v>
      </c>
      <c r="O676" s="13" t="s">
        <v>409</v>
      </c>
      <c r="P676" s="142"/>
      <c r="Q676" s="143"/>
    </row>
    <row r="677" spans="1:18" x14ac:dyDescent="0.25">
      <c r="A677" s="140"/>
      <c r="B677" s="139"/>
      <c r="C677" s="139"/>
      <c r="D677" s="139"/>
      <c r="E677" s="139"/>
      <c r="F677" s="143"/>
      <c r="G677" s="139"/>
      <c r="H677" s="139"/>
      <c r="I677" s="141"/>
      <c r="J677" s="139"/>
      <c r="K677" s="145"/>
      <c r="L677" s="145"/>
      <c r="M677" s="144"/>
      <c r="N677" s="13">
        <v>93264.82</v>
      </c>
      <c r="O677" s="1" t="s">
        <v>410</v>
      </c>
      <c r="P677" s="142"/>
      <c r="Q677" s="143"/>
    </row>
    <row r="678" spans="1:18" x14ac:dyDescent="0.25">
      <c r="A678" s="138"/>
      <c r="B678" s="139"/>
      <c r="C678" s="139"/>
      <c r="D678" s="139"/>
      <c r="E678" s="139"/>
      <c r="F678" s="143"/>
      <c r="G678" s="139"/>
      <c r="H678" s="139"/>
      <c r="I678" s="141"/>
      <c r="J678" s="139"/>
      <c r="K678" s="145"/>
      <c r="L678" s="145"/>
      <c r="M678" s="144"/>
      <c r="N678" s="13">
        <v>189729.32</v>
      </c>
      <c r="O678" s="1" t="s">
        <v>411</v>
      </c>
      <c r="P678" s="142"/>
      <c r="Q678" s="143"/>
    </row>
    <row r="679" spans="1:18" ht="157.5" customHeight="1" x14ac:dyDescent="0.25">
      <c r="A679" s="137">
        <v>9</v>
      </c>
      <c r="B679" s="139" t="s">
        <v>43</v>
      </c>
      <c r="C679" s="139" t="s">
        <v>378</v>
      </c>
      <c r="D679" s="139" t="s">
        <v>379</v>
      </c>
      <c r="E679" s="139" t="s">
        <v>15</v>
      </c>
      <c r="F679" s="143" t="s">
        <v>15</v>
      </c>
      <c r="G679" s="139" t="s">
        <v>75</v>
      </c>
      <c r="H679" s="139" t="s">
        <v>100</v>
      </c>
      <c r="I679" s="141">
        <v>849411.17099999997</v>
      </c>
      <c r="J679" s="139" t="s">
        <v>26</v>
      </c>
      <c r="K679" s="145" t="s">
        <v>341</v>
      </c>
      <c r="L679" s="145" t="s">
        <v>380</v>
      </c>
      <c r="M679" s="144" t="s">
        <v>15</v>
      </c>
      <c r="N679" s="1">
        <v>93294.93</v>
      </c>
      <c r="O679" s="1" t="s">
        <v>412</v>
      </c>
      <c r="P679" s="142">
        <f>SUM(N679:N684)</f>
        <v>849165.32000000007</v>
      </c>
      <c r="Q679" s="143" t="s">
        <v>14</v>
      </c>
    </row>
    <row r="680" spans="1:18" x14ac:dyDescent="0.25">
      <c r="A680" s="140"/>
      <c r="B680" s="139"/>
      <c r="C680" s="139"/>
      <c r="D680" s="139"/>
      <c r="E680" s="139"/>
      <c r="F680" s="143"/>
      <c r="G680" s="139"/>
      <c r="H680" s="139"/>
      <c r="I680" s="141"/>
      <c r="J680" s="139"/>
      <c r="K680" s="145"/>
      <c r="L680" s="145"/>
      <c r="M680" s="144"/>
      <c r="N680" s="1">
        <v>189729.32</v>
      </c>
      <c r="O680" s="1" t="s">
        <v>537</v>
      </c>
      <c r="P680" s="142"/>
      <c r="Q680" s="143"/>
    </row>
    <row r="681" spans="1:18" x14ac:dyDescent="0.25">
      <c r="A681" s="140"/>
      <c r="B681" s="139"/>
      <c r="C681" s="139"/>
      <c r="D681" s="139"/>
      <c r="E681" s="139"/>
      <c r="F681" s="143"/>
      <c r="G681" s="139"/>
      <c r="H681" s="139"/>
      <c r="I681" s="141"/>
      <c r="J681" s="139"/>
      <c r="K681" s="145"/>
      <c r="L681" s="145"/>
      <c r="M681" s="144"/>
      <c r="N681" s="1">
        <v>283136.46000000002</v>
      </c>
      <c r="O681" s="1" t="s">
        <v>538</v>
      </c>
      <c r="P681" s="142"/>
      <c r="Q681" s="143"/>
    </row>
    <row r="682" spans="1:18" x14ac:dyDescent="0.25">
      <c r="A682" s="140"/>
      <c r="B682" s="139"/>
      <c r="C682" s="139"/>
      <c r="D682" s="139"/>
      <c r="E682" s="139"/>
      <c r="F682" s="143"/>
      <c r="G682" s="139"/>
      <c r="H682" s="139"/>
      <c r="I682" s="141"/>
      <c r="J682" s="139"/>
      <c r="K682" s="145"/>
      <c r="L682" s="145"/>
      <c r="M682" s="144"/>
      <c r="N682" s="1">
        <v>38934.61</v>
      </c>
      <c r="O682" s="1" t="s">
        <v>539</v>
      </c>
      <c r="P682" s="142"/>
      <c r="Q682" s="143"/>
    </row>
    <row r="683" spans="1:18" x14ac:dyDescent="0.25">
      <c r="A683" s="140"/>
      <c r="B683" s="139"/>
      <c r="C683" s="139"/>
      <c r="D683" s="139"/>
      <c r="E683" s="139"/>
      <c r="F683" s="143"/>
      <c r="G683" s="139"/>
      <c r="H683" s="139"/>
      <c r="I683" s="141"/>
      <c r="J683" s="139"/>
      <c r="K683" s="145"/>
      <c r="L683" s="145"/>
      <c r="M683" s="144"/>
      <c r="N683" s="1">
        <v>54340.68</v>
      </c>
      <c r="O683" s="1" t="s">
        <v>540</v>
      </c>
      <c r="P683" s="142"/>
      <c r="Q683" s="143"/>
    </row>
    <row r="684" spans="1:18" x14ac:dyDescent="0.25">
      <c r="A684" s="138"/>
      <c r="B684" s="139"/>
      <c r="C684" s="139"/>
      <c r="D684" s="139"/>
      <c r="E684" s="139"/>
      <c r="F684" s="143"/>
      <c r="G684" s="139"/>
      <c r="H684" s="139"/>
      <c r="I684" s="141"/>
      <c r="J684" s="139"/>
      <c r="K684" s="145"/>
      <c r="L684" s="145"/>
      <c r="M684" s="144"/>
      <c r="N684" s="1">
        <v>189729.32</v>
      </c>
      <c r="O684" s="1" t="s">
        <v>541</v>
      </c>
      <c r="P684" s="142"/>
      <c r="Q684" s="143"/>
    </row>
    <row r="685" spans="1:18" ht="157.5" customHeight="1" x14ac:dyDescent="0.25">
      <c r="A685" s="137">
        <v>10</v>
      </c>
      <c r="B685" s="139" t="s">
        <v>43</v>
      </c>
      <c r="C685" s="139" t="s">
        <v>414</v>
      </c>
      <c r="D685" s="139" t="s">
        <v>416</v>
      </c>
      <c r="E685" s="139" t="s">
        <v>15</v>
      </c>
      <c r="F685" s="143" t="s">
        <v>15</v>
      </c>
      <c r="G685" s="139" t="s">
        <v>75</v>
      </c>
      <c r="H685" s="139" t="s">
        <v>100</v>
      </c>
      <c r="I685" s="141">
        <v>283137.05699999997</v>
      </c>
      <c r="J685" s="139" t="s">
        <v>26</v>
      </c>
      <c r="K685" s="145" t="s">
        <v>415</v>
      </c>
      <c r="L685" s="145" t="s">
        <v>391</v>
      </c>
      <c r="M685" s="144" t="s">
        <v>15</v>
      </c>
      <c r="N685" s="7">
        <v>93351.09</v>
      </c>
      <c r="O685" s="2" t="s">
        <v>542</v>
      </c>
      <c r="P685" s="142">
        <f>SUM(N685:N686)</f>
        <v>283080.41000000003</v>
      </c>
      <c r="Q685" s="143" t="s">
        <v>14</v>
      </c>
    </row>
    <row r="686" spans="1:18" x14ac:dyDescent="0.25">
      <c r="A686" s="138"/>
      <c r="B686" s="139"/>
      <c r="C686" s="139"/>
      <c r="D686" s="139"/>
      <c r="E686" s="139"/>
      <c r="F686" s="143"/>
      <c r="G686" s="139"/>
      <c r="H686" s="139"/>
      <c r="I686" s="141"/>
      <c r="J686" s="139"/>
      <c r="K686" s="145"/>
      <c r="L686" s="145"/>
      <c r="M686" s="144"/>
      <c r="N686" s="1">
        <v>189729.32</v>
      </c>
      <c r="O686" s="1" t="s">
        <v>543</v>
      </c>
      <c r="P686" s="142"/>
      <c r="Q686" s="143"/>
    </row>
    <row r="687" spans="1:18" ht="126" customHeight="1" x14ac:dyDescent="0.25">
      <c r="A687" s="137">
        <v>11</v>
      </c>
      <c r="B687" s="135" t="s">
        <v>43</v>
      </c>
      <c r="C687" s="135" t="s">
        <v>544</v>
      </c>
      <c r="D687" s="135" t="s">
        <v>545</v>
      </c>
      <c r="E687" s="135" t="s">
        <v>15</v>
      </c>
      <c r="F687" s="137" t="s">
        <v>15</v>
      </c>
      <c r="G687" s="137" t="s">
        <v>75</v>
      </c>
      <c r="H687" s="135" t="s">
        <v>100</v>
      </c>
      <c r="I687" s="146">
        <v>1698822.3419999999</v>
      </c>
      <c r="J687" s="135" t="s">
        <v>26</v>
      </c>
      <c r="K687" s="133" t="s">
        <v>421</v>
      </c>
      <c r="L687" s="150" t="s">
        <v>546</v>
      </c>
      <c r="M687" s="135" t="s">
        <v>817</v>
      </c>
      <c r="N687" s="1">
        <v>93215.67</v>
      </c>
      <c r="O687" s="1" t="s">
        <v>818</v>
      </c>
      <c r="P687" s="146">
        <f>SUM(N687:N694)</f>
        <v>1126868.6099999999</v>
      </c>
      <c r="Q687" s="137" t="s">
        <v>13</v>
      </c>
      <c r="R687" s="132"/>
    </row>
    <row r="688" spans="1:18" x14ac:dyDescent="0.25">
      <c r="A688" s="140"/>
      <c r="B688" s="149"/>
      <c r="C688" s="149"/>
      <c r="D688" s="149"/>
      <c r="E688" s="149"/>
      <c r="F688" s="140"/>
      <c r="G688" s="140"/>
      <c r="H688" s="149"/>
      <c r="I688" s="147"/>
      <c r="J688" s="149"/>
      <c r="K688" s="153"/>
      <c r="L688" s="151"/>
      <c r="M688" s="149"/>
      <c r="N688" s="1">
        <v>189729.32</v>
      </c>
      <c r="O688" s="1" t="s">
        <v>819</v>
      </c>
      <c r="P688" s="147"/>
      <c r="Q688" s="140"/>
      <c r="R688" s="132"/>
    </row>
    <row r="689" spans="1:23" x14ac:dyDescent="0.25">
      <c r="A689" s="140"/>
      <c r="B689" s="149"/>
      <c r="C689" s="149"/>
      <c r="D689" s="149"/>
      <c r="E689" s="149"/>
      <c r="F689" s="140"/>
      <c r="G689" s="140"/>
      <c r="H689" s="149"/>
      <c r="I689" s="147"/>
      <c r="J689" s="149"/>
      <c r="K689" s="153"/>
      <c r="L689" s="151"/>
      <c r="M689" s="149"/>
      <c r="N689" s="30">
        <v>93061.92</v>
      </c>
      <c r="O689" s="1" t="s">
        <v>1243</v>
      </c>
      <c r="P689" s="147"/>
      <c r="Q689" s="140"/>
      <c r="R689" s="132"/>
    </row>
    <row r="690" spans="1:23" x14ac:dyDescent="0.25">
      <c r="A690" s="140"/>
      <c r="B690" s="149"/>
      <c r="C690" s="149"/>
      <c r="D690" s="149"/>
      <c r="E690" s="149"/>
      <c r="F690" s="140"/>
      <c r="G690" s="140"/>
      <c r="H690" s="149"/>
      <c r="I690" s="147"/>
      <c r="J690" s="149"/>
      <c r="K690" s="153"/>
      <c r="L690" s="151"/>
      <c r="M690" s="149"/>
      <c r="N690" s="13">
        <v>189729.32</v>
      </c>
      <c r="O690" s="13" t="s">
        <v>1244</v>
      </c>
      <c r="P690" s="147"/>
      <c r="Q690" s="140"/>
      <c r="R690" s="132"/>
    </row>
    <row r="691" spans="1:23" x14ac:dyDescent="0.25">
      <c r="A691" s="140"/>
      <c r="B691" s="149"/>
      <c r="C691" s="149"/>
      <c r="D691" s="149"/>
      <c r="E691" s="149"/>
      <c r="F691" s="140"/>
      <c r="G691" s="140"/>
      <c r="H691" s="149"/>
      <c r="I691" s="147"/>
      <c r="J691" s="149"/>
      <c r="K691" s="153"/>
      <c r="L691" s="151"/>
      <c r="M691" s="149"/>
      <c r="N691" s="30">
        <v>93386.08</v>
      </c>
      <c r="O691" s="1" t="s">
        <v>1245</v>
      </c>
      <c r="P691" s="147"/>
      <c r="Q691" s="140"/>
      <c r="R691" s="132"/>
    </row>
    <row r="692" spans="1:23" x14ac:dyDescent="0.25">
      <c r="A692" s="140"/>
      <c r="B692" s="149"/>
      <c r="C692" s="149"/>
      <c r="D692" s="149"/>
      <c r="E692" s="149"/>
      <c r="F692" s="140"/>
      <c r="G692" s="140"/>
      <c r="H692" s="149"/>
      <c r="I692" s="147"/>
      <c r="J692" s="149"/>
      <c r="K692" s="153"/>
      <c r="L692" s="151"/>
      <c r="M692" s="149"/>
      <c r="N692" s="1">
        <v>189729.32</v>
      </c>
      <c r="O692" s="1" t="s">
        <v>1246</v>
      </c>
      <c r="P692" s="147"/>
      <c r="Q692" s="140"/>
      <c r="R692" s="132"/>
    </row>
    <row r="693" spans="1:23" x14ac:dyDescent="0.25">
      <c r="A693" s="140"/>
      <c r="B693" s="149"/>
      <c r="C693" s="149"/>
      <c r="D693" s="149"/>
      <c r="E693" s="149"/>
      <c r="F693" s="140"/>
      <c r="G693" s="140"/>
      <c r="H693" s="149"/>
      <c r="I693" s="147"/>
      <c r="J693" s="149"/>
      <c r="K693" s="153"/>
      <c r="L693" s="151"/>
      <c r="M693" s="149"/>
      <c r="N693" s="55">
        <v>85098.94</v>
      </c>
      <c r="O693" s="35" t="s">
        <v>1444</v>
      </c>
      <c r="P693" s="147"/>
      <c r="Q693" s="140"/>
      <c r="R693" s="132"/>
    </row>
    <row r="694" spans="1:23" x14ac:dyDescent="0.25">
      <c r="A694" s="138"/>
      <c r="B694" s="136"/>
      <c r="C694" s="136"/>
      <c r="D694" s="136"/>
      <c r="E694" s="136"/>
      <c r="F694" s="138"/>
      <c r="G694" s="138"/>
      <c r="H694" s="136"/>
      <c r="I694" s="148"/>
      <c r="J694" s="136"/>
      <c r="K694" s="134"/>
      <c r="L694" s="152"/>
      <c r="M694" s="136"/>
      <c r="N694" s="35">
        <v>192918.04</v>
      </c>
      <c r="O694" s="35" t="s">
        <v>1445</v>
      </c>
      <c r="P694" s="148"/>
      <c r="Q694" s="138"/>
      <c r="R694" s="132"/>
    </row>
    <row r="695" spans="1:23" ht="126" x14ac:dyDescent="0.25">
      <c r="A695" s="33">
        <v>12</v>
      </c>
      <c r="B695" s="2" t="s">
        <v>43</v>
      </c>
      <c r="C695" s="2" t="s">
        <v>1247</v>
      </c>
      <c r="D695" s="2" t="s">
        <v>1248</v>
      </c>
      <c r="E695" s="2" t="s">
        <v>15</v>
      </c>
      <c r="F695" s="7" t="s">
        <v>15</v>
      </c>
      <c r="G695" s="2" t="s">
        <v>75</v>
      </c>
      <c r="H695" s="2" t="s">
        <v>100</v>
      </c>
      <c r="I695" s="13">
        <v>575791.326</v>
      </c>
      <c r="J695" s="2" t="s">
        <v>26</v>
      </c>
      <c r="K695" s="2" t="s">
        <v>1249</v>
      </c>
      <c r="L695" s="15" t="s">
        <v>237</v>
      </c>
      <c r="M695" s="8" t="s">
        <v>15</v>
      </c>
      <c r="N695" s="1"/>
      <c r="O695" s="1"/>
      <c r="P695" s="13">
        <f>N695</f>
        <v>0</v>
      </c>
      <c r="Q695" s="7" t="s">
        <v>13</v>
      </c>
    </row>
    <row r="696" spans="1:23" x14ac:dyDescent="0.25">
      <c r="A696" s="8"/>
      <c r="B696" s="8"/>
      <c r="C696" s="8"/>
      <c r="D696" s="8"/>
      <c r="E696" s="8"/>
      <c r="F696" s="8"/>
      <c r="G696" s="8"/>
      <c r="H696" s="8"/>
      <c r="I696" s="9"/>
      <c r="J696" s="8"/>
      <c r="K696" s="8"/>
      <c r="L696" s="8"/>
      <c r="M696" s="8"/>
      <c r="N696" s="9"/>
      <c r="O696" s="9"/>
      <c r="P696" s="9"/>
      <c r="Q696" s="8"/>
    </row>
    <row r="697" spans="1:23" x14ac:dyDescent="0.25">
      <c r="A697" s="166" t="s">
        <v>1268</v>
      </c>
      <c r="B697" s="166"/>
      <c r="C697" s="166"/>
      <c r="D697" s="166"/>
      <c r="E697" s="166"/>
      <c r="F697" s="166"/>
      <c r="G697" s="166"/>
      <c r="H697" s="166"/>
      <c r="I697" s="166"/>
      <c r="J697" s="166"/>
      <c r="K697" s="166"/>
      <c r="L697" s="166"/>
      <c r="M697" s="166"/>
      <c r="N697" s="166"/>
      <c r="O697" s="166"/>
      <c r="P697" s="166"/>
      <c r="Q697" s="166"/>
    </row>
    <row r="698" spans="1:23" x14ac:dyDescent="0.25">
      <c r="A698" s="7"/>
      <c r="B698" s="2"/>
      <c r="C698" s="7"/>
      <c r="D698" s="7"/>
      <c r="E698" s="2"/>
      <c r="F698" s="7"/>
      <c r="G698" s="2"/>
      <c r="H698" s="7"/>
      <c r="I698" s="13"/>
      <c r="J698" s="2"/>
      <c r="K698" s="26"/>
      <c r="L698" s="26"/>
      <c r="M698" s="2"/>
      <c r="N698" s="13"/>
      <c r="O698" s="13"/>
      <c r="P698" s="13"/>
      <c r="Q698" s="7"/>
    </row>
    <row r="699" spans="1:23" x14ac:dyDescent="0.25">
      <c r="A699" s="177" t="s">
        <v>1447</v>
      </c>
      <c r="B699" s="177" t="s">
        <v>8</v>
      </c>
      <c r="C699" s="177" t="s">
        <v>1448</v>
      </c>
      <c r="D699" s="177" t="s">
        <v>9</v>
      </c>
      <c r="E699" s="177" t="s">
        <v>1449</v>
      </c>
      <c r="F699" s="177" t="s">
        <v>1450</v>
      </c>
      <c r="G699" s="177" t="s">
        <v>1451</v>
      </c>
      <c r="H699" s="184" t="s">
        <v>1452</v>
      </c>
      <c r="I699" s="185" t="s">
        <v>1453</v>
      </c>
      <c r="J699" s="185" t="s">
        <v>1454</v>
      </c>
      <c r="K699" s="185" t="s">
        <v>1455</v>
      </c>
      <c r="L699" s="184" t="s">
        <v>1456</v>
      </c>
      <c r="M699" s="184" t="s">
        <v>1457</v>
      </c>
      <c r="N699" s="184" t="s">
        <v>1458</v>
      </c>
      <c r="O699" s="185" t="s">
        <v>1459</v>
      </c>
      <c r="P699" s="177" t="s">
        <v>10</v>
      </c>
      <c r="Q699" s="177"/>
      <c r="R699" s="184" t="s">
        <v>1460</v>
      </c>
      <c r="S699" s="177" t="s">
        <v>1461</v>
      </c>
      <c r="T699" s="184" t="s">
        <v>1462</v>
      </c>
      <c r="U699" s="184"/>
      <c r="V699" s="184"/>
      <c r="W699" s="184"/>
    </row>
    <row r="700" spans="1:23" ht="47.25" x14ac:dyDescent="0.25">
      <c r="A700" s="177"/>
      <c r="B700" s="177"/>
      <c r="C700" s="177"/>
      <c r="D700" s="177"/>
      <c r="E700" s="177"/>
      <c r="F700" s="177"/>
      <c r="G700" s="177"/>
      <c r="H700" s="184"/>
      <c r="I700" s="185"/>
      <c r="J700" s="185"/>
      <c r="K700" s="185"/>
      <c r="L700" s="184"/>
      <c r="M700" s="184"/>
      <c r="N700" s="184"/>
      <c r="O700" s="185"/>
      <c r="P700" s="57" t="s">
        <v>1463</v>
      </c>
      <c r="Q700" s="9" t="s">
        <v>1464</v>
      </c>
      <c r="R700" s="184"/>
      <c r="S700" s="177"/>
      <c r="T700" s="184"/>
      <c r="U700" s="184"/>
      <c r="V700" s="184"/>
      <c r="W700" s="184"/>
    </row>
    <row r="701" spans="1:23" ht="94.5" x14ac:dyDescent="0.25">
      <c r="A701" s="2">
        <v>1</v>
      </c>
      <c r="B701" s="2" t="s">
        <v>1465</v>
      </c>
      <c r="C701" s="2" t="s">
        <v>1466</v>
      </c>
      <c r="D701" s="2" t="s">
        <v>1467</v>
      </c>
      <c r="E701" s="2"/>
      <c r="F701" s="2">
        <v>1</v>
      </c>
      <c r="G701" s="2" t="s">
        <v>1468</v>
      </c>
      <c r="H701" s="2">
        <v>0</v>
      </c>
      <c r="I701" s="2" t="s">
        <v>1469</v>
      </c>
      <c r="J701" s="1" t="s">
        <v>1470</v>
      </c>
      <c r="K701" s="1" t="s">
        <v>1471</v>
      </c>
      <c r="L701" s="2" t="s">
        <v>1472</v>
      </c>
      <c r="M701" s="3">
        <v>45295</v>
      </c>
      <c r="N701" s="3" t="s">
        <v>1473</v>
      </c>
      <c r="O701" s="3" t="s">
        <v>1474</v>
      </c>
      <c r="P701" s="58" t="s">
        <v>1475</v>
      </c>
      <c r="Q701" s="3" t="s">
        <v>1475</v>
      </c>
      <c r="R701" s="2" t="str">
        <f>I701</f>
        <v>1.112.935,60</v>
      </c>
      <c r="S701" s="2" t="s">
        <v>1476</v>
      </c>
      <c r="T701" s="141" t="s">
        <v>1475</v>
      </c>
      <c r="U701" s="141"/>
      <c r="V701" s="141"/>
      <c r="W701" s="141"/>
    </row>
    <row r="702" spans="1:23" ht="165" x14ac:dyDescent="0.25">
      <c r="A702" s="59">
        <v>2</v>
      </c>
      <c r="B702" s="32" t="s">
        <v>1477</v>
      </c>
      <c r="C702" s="60" t="s">
        <v>1478</v>
      </c>
      <c r="D702" s="32" t="s">
        <v>1479</v>
      </c>
      <c r="E702" s="61" t="s">
        <v>1480</v>
      </c>
      <c r="F702" s="32">
        <v>1</v>
      </c>
      <c r="G702" s="32" t="s">
        <v>1481</v>
      </c>
      <c r="H702" s="34">
        <v>0</v>
      </c>
      <c r="I702" s="62" t="s">
        <v>1482</v>
      </c>
      <c r="J702" s="62" t="s">
        <v>1483</v>
      </c>
      <c r="K702" s="62" t="s">
        <v>1484</v>
      </c>
      <c r="L702" s="34" t="s">
        <v>1485</v>
      </c>
      <c r="M702" s="32" t="s">
        <v>1486</v>
      </c>
      <c r="N702" s="63" t="s">
        <v>1487</v>
      </c>
      <c r="O702" s="63" t="s">
        <v>1488</v>
      </c>
      <c r="P702" s="64">
        <v>5271.7</v>
      </c>
      <c r="Q702" s="65">
        <v>45498</v>
      </c>
      <c r="R702" s="62" t="s">
        <v>1489</v>
      </c>
      <c r="S702" s="66" t="s">
        <v>1476</v>
      </c>
      <c r="T702" s="186" t="s">
        <v>2943</v>
      </c>
      <c r="U702" s="187"/>
      <c r="V702" s="187"/>
      <c r="W702" s="188"/>
    </row>
    <row r="703" spans="1:23" ht="110.25" x14ac:dyDescent="0.25">
      <c r="A703" s="2">
        <v>3</v>
      </c>
      <c r="B703" s="32" t="s">
        <v>1490</v>
      </c>
      <c r="C703" s="60" t="s">
        <v>1478</v>
      </c>
      <c r="D703" s="32" t="s">
        <v>1491</v>
      </c>
      <c r="E703" s="67" t="s">
        <v>1492</v>
      </c>
      <c r="F703" s="32">
        <v>1</v>
      </c>
      <c r="G703" s="32" t="s">
        <v>1493</v>
      </c>
      <c r="H703" s="34">
        <v>0</v>
      </c>
      <c r="I703" s="62" t="s">
        <v>1494</v>
      </c>
      <c r="J703" s="60">
        <v>0</v>
      </c>
      <c r="K703" s="62" t="s">
        <v>1494</v>
      </c>
      <c r="L703" s="34" t="s">
        <v>1495</v>
      </c>
      <c r="M703" s="63">
        <v>45533</v>
      </c>
      <c r="N703" s="63" t="s">
        <v>1496</v>
      </c>
      <c r="O703" s="65" t="s">
        <v>1474</v>
      </c>
      <c r="P703" s="65" t="s">
        <v>1497</v>
      </c>
      <c r="Q703" s="65" t="s">
        <v>1498</v>
      </c>
      <c r="R703" s="62" t="s">
        <v>1494</v>
      </c>
      <c r="S703" s="66" t="s">
        <v>1499</v>
      </c>
      <c r="T703" s="186" t="s">
        <v>2944</v>
      </c>
      <c r="U703" s="187"/>
      <c r="V703" s="187"/>
      <c r="W703" s="188"/>
    </row>
    <row r="704" spans="1:23" ht="78.75" x14ac:dyDescent="0.25">
      <c r="A704" s="59">
        <v>4</v>
      </c>
      <c r="B704" s="32" t="s">
        <v>1490</v>
      </c>
      <c r="C704" s="60" t="s">
        <v>1500</v>
      </c>
      <c r="D704" s="32" t="s">
        <v>1501</v>
      </c>
      <c r="E704" s="67" t="s">
        <v>1492</v>
      </c>
      <c r="F704" s="32">
        <v>1</v>
      </c>
      <c r="G704" s="68" t="s">
        <v>1502</v>
      </c>
      <c r="H704" s="34">
        <v>0</v>
      </c>
      <c r="I704" s="62" t="s">
        <v>1503</v>
      </c>
      <c r="J704" s="60">
        <v>0</v>
      </c>
      <c r="K704" s="62" t="s">
        <v>1503</v>
      </c>
      <c r="L704" s="34" t="s">
        <v>1495</v>
      </c>
      <c r="M704" s="63">
        <v>45533</v>
      </c>
      <c r="N704" s="63" t="s">
        <v>1504</v>
      </c>
      <c r="O704" s="69" t="s">
        <v>1474</v>
      </c>
      <c r="P704" s="65" t="s">
        <v>1505</v>
      </c>
      <c r="Q704" s="65" t="s">
        <v>1506</v>
      </c>
      <c r="R704" s="62" t="s">
        <v>1503</v>
      </c>
      <c r="S704" s="66" t="s">
        <v>1499</v>
      </c>
      <c r="T704" s="186" t="s">
        <v>2945</v>
      </c>
      <c r="U704" s="187"/>
      <c r="V704" s="187"/>
      <c r="W704" s="188"/>
    </row>
    <row r="705" spans="1:23" ht="94.5" x14ac:dyDescent="0.25">
      <c r="A705" s="2">
        <v>5</v>
      </c>
      <c r="B705" s="32" t="s">
        <v>1490</v>
      </c>
      <c r="C705" s="70" t="s">
        <v>1507</v>
      </c>
      <c r="D705" s="32" t="s">
        <v>1508</v>
      </c>
      <c r="E705" s="67" t="s">
        <v>1492</v>
      </c>
      <c r="F705" s="32">
        <v>1</v>
      </c>
      <c r="G705" s="32" t="s">
        <v>1509</v>
      </c>
      <c r="H705" s="30">
        <v>0</v>
      </c>
      <c r="I705" s="71" t="s">
        <v>1510</v>
      </c>
      <c r="J705" s="71" t="s">
        <v>1511</v>
      </c>
      <c r="K705" s="71" t="s">
        <v>1512</v>
      </c>
      <c r="L705" s="34" t="s">
        <v>1513</v>
      </c>
      <c r="M705" s="30" t="s">
        <v>487</v>
      </c>
      <c r="N705" s="72" t="s">
        <v>1514</v>
      </c>
      <c r="O705" s="73" t="s">
        <v>1515</v>
      </c>
      <c r="P705" s="59" t="s">
        <v>1475</v>
      </c>
      <c r="Q705" s="59" t="s">
        <v>1475</v>
      </c>
      <c r="R705" s="74">
        <v>83490</v>
      </c>
      <c r="S705" s="70" t="s">
        <v>1476</v>
      </c>
      <c r="T705" s="186" t="s">
        <v>2946</v>
      </c>
      <c r="U705" s="187"/>
      <c r="V705" s="187"/>
      <c r="W705" s="188"/>
    </row>
    <row r="706" spans="1:23" ht="94.5" x14ac:dyDescent="0.25">
      <c r="A706" s="59">
        <v>6</v>
      </c>
      <c r="B706" s="32" t="s">
        <v>1490</v>
      </c>
      <c r="C706" s="70" t="s">
        <v>1516</v>
      </c>
      <c r="D706" s="32" t="s">
        <v>1517</v>
      </c>
      <c r="E706" s="67" t="s">
        <v>1492</v>
      </c>
      <c r="F706" s="32">
        <v>4</v>
      </c>
      <c r="G706" s="32" t="s">
        <v>1518</v>
      </c>
      <c r="H706" s="30">
        <v>0</v>
      </c>
      <c r="I706" s="71" t="s">
        <v>1519</v>
      </c>
      <c r="J706" s="71" t="s">
        <v>1520</v>
      </c>
      <c r="K706" s="71" t="s">
        <v>1521</v>
      </c>
      <c r="L706" s="34" t="s">
        <v>1485</v>
      </c>
      <c r="M706" s="30" t="s">
        <v>487</v>
      </c>
      <c r="N706" s="75">
        <v>45974</v>
      </c>
      <c r="O706" s="73" t="s">
        <v>1522</v>
      </c>
      <c r="P706" s="59" t="s">
        <v>1475</v>
      </c>
      <c r="Q706" s="59" t="s">
        <v>1475</v>
      </c>
      <c r="R706" s="74">
        <v>39688</v>
      </c>
      <c r="S706" s="70" t="s">
        <v>1476</v>
      </c>
      <c r="T706" s="186" t="s">
        <v>2947</v>
      </c>
      <c r="U706" s="187"/>
      <c r="V706" s="187"/>
      <c r="W706" s="188"/>
    </row>
    <row r="707" spans="1:23" ht="110.25" x14ac:dyDescent="0.25">
      <c r="A707" s="2">
        <v>7</v>
      </c>
      <c r="B707" s="32" t="s">
        <v>1490</v>
      </c>
      <c r="C707" s="70" t="s">
        <v>1523</v>
      </c>
      <c r="D707" s="32" t="s">
        <v>1524</v>
      </c>
      <c r="E707" s="67" t="s">
        <v>1492</v>
      </c>
      <c r="F707" s="32">
        <v>1</v>
      </c>
      <c r="G707" s="32" t="s">
        <v>1525</v>
      </c>
      <c r="H707" s="30">
        <v>0</v>
      </c>
      <c r="I707" s="71" t="s">
        <v>1526</v>
      </c>
      <c r="J707" s="71" t="s">
        <v>1527</v>
      </c>
      <c r="K707" s="71" t="s">
        <v>1528</v>
      </c>
      <c r="L707" s="34" t="s">
        <v>1495</v>
      </c>
      <c r="M707" s="30" t="s">
        <v>487</v>
      </c>
      <c r="N707" s="75">
        <v>45974</v>
      </c>
      <c r="O707" s="73" t="s">
        <v>1529</v>
      </c>
      <c r="P707" s="59" t="s">
        <v>1475</v>
      </c>
      <c r="Q707" s="59" t="s">
        <v>1475</v>
      </c>
      <c r="R707" s="74">
        <v>371954</v>
      </c>
      <c r="S707" s="70" t="s">
        <v>1476</v>
      </c>
      <c r="T707" s="186" t="s">
        <v>2948</v>
      </c>
      <c r="U707" s="187"/>
      <c r="V707" s="187"/>
      <c r="W707" s="188"/>
    </row>
    <row r="708" spans="1:23" ht="94.5" x14ac:dyDescent="0.25">
      <c r="A708" s="59">
        <v>8</v>
      </c>
      <c r="B708" s="32" t="s">
        <v>1490</v>
      </c>
      <c r="C708" s="70" t="s">
        <v>1530</v>
      </c>
      <c r="D708" s="32" t="s">
        <v>1531</v>
      </c>
      <c r="E708" s="67" t="s">
        <v>1492</v>
      </c>
      <c r="F708" s="32">
        <v>1</v>
      </c>
      <c r="G708" s="32" t="s">
        <v>1532</v>
      </c>
      <c r="H708" s="30">
        <v>1</v>
      </c>
      <c r="I708" s="71" t="s">
        <v>1533</v>
      </c>
      <c r="J708" s="71" t="s">
        <v>1534</v>
      </c>
      <c r="K708" s="71" t="s">
        <v>1535</v>
      </c>
      <c r="L708" s="34" t="s">
        <v>1485</v>
      </c>
      <c r="M708" s="30" t="s">
        <v>487</v>
      </c>
      <c r="N708" s="75">
        <v>45974</v>
      </c>
      <c r="O708" s="73" t="s">
        <v>1536</v>
      </c>
      <c r="P708" s="59" t="s">
        <v>1475</v>
      </c>
      <c r="Q708" s="59" t="s">
        <v>1475</v>
      </c>
      <c r="R708" s="74">
        <v>36179</v>
      </c>
      <c r="S708" s="70" t="s">
        <v>1476</v>
      </c>
      <c r="T708" s="186" t="s">
        <v>2949</v>
      </c>
      <c r="U708" s="187"/>
      <c r="V708" s="187"/>
      <c r="W708" s="188"/>
    </row>
    <row r="709" spans="1:23" ht="236.25" x14ac:dyDescent="0.25">
      <c r="A709" s="2">
        <v>9</v>
      </c>
      <c r="B709" s="2" t="s">
        <v>1537</v>
      </c>
      <c r="C709" s="2" t="s">
        <v>1538</v>
      </c>
      <c r="D709" s="2" t="s">
        <v>1539</v>
      </c>
      <c r="E709" s="2" t="s">
        <v>1475</v>
      </c>
      <c r="F709" s="2" t="s">
        <v>1475</v>
      </c>
      <c r="G709" s="2" t="s">
        <v>1468</v>
      </c>
      <c r="H709" s="2">
        <v>0</v>
      </c>
      <c r="I709" s="1" t="s">
        <v>1540</v>
      </c>
      <c r="J709" s="1">
        <v>5848188.96</v>
      </c>
      <c r="K709" s="1">
        <v>3176408.75</v>
      </c>
      <c r="L709" s="2" t="s">
        <v>1472</v>
      </c>
      <c r="M709" s="3">
        <v>45295</v>
      </c>
      <c r="N709" s="3" t="s">
        <v>1541</v>
      </c>
      <c r="O709" s="2" t="s">
        <v>1542</v>
      </c>
      <c r="P709" s="58" t="s">
        <v>1475</v>
      </c>
      <c r="Q709" s="2" t="s">
        <v>1475</v>
      </c>
      <c r="R709" s="2" t="s">
        <v>1475</v>
      </c>
      <c r="S709" s="2" t="s">
        <v>1475</v>
      </c>
      <c r="T709" s="139"/>
      <c r="U709" s="139"/>
      <c r="V709" s="139"/>
      <c r="W709" s="139"/>
    </row>
    <row r="710" spans="1:23" ht="267.75" x14ac:dyDescent="0.25">
      <c r="A710" s="59">
        <v>10</v>
      </c>
      <c r="B710" s="2" t="s">
        <v>1477</v>
      </c>
      <c r="C710" s="2" t="s">
        <v>1543</v>
      </c>
      <c r="D710" s="2" t="s">
        <v>1544</v>
      </c>
      <c r="E710" s="2" t="s">
        <v>1480</v>
      </c>
      <c r="F710" s="2" t="s">
        <v>1475</v>
      </c>
      <c r="G710" s="2" t="s">
        <v>1545</v>
      </c>
      <c r="H710" s="2">
        <v>0</v>
      </c>
      <c r="I710" s="1" t="s">
        <v>1546</v>
      </c>
      <c r="J710" s="1" t="s">
        <v>1546</v>
      </c>
      <c r="K710" s="2">
        <v>0</v>
      </c>
      <c r="L710" s="2" t="s">
        <v>1472</v>
      </c>
      <c r="M710" s="3">
        <v>45386</v>
      </c>
      <c r="N710" s="3" t="s">
        <v>1547</v>
      </c>
      <c r="O710" s="2" t="s">
        <v>1548</v>
      </c>
      <c r="P710" s="58" t="s">
        <v>1549</v>
      </c>
      <c r="Q710" s="2" t="s">
        <v>1550</v>
      </c>
      <c r="R710" s="1" t="s">
        <v>1551</v>
      </c>
      <c r="S710" s="2" t="s">
        <v>13</v>
      </c>
      <c r="T710" s="139" t="s">
        <v>1552</v>
      </c>
      <c r="U710" s="139"/>
      <c r="V710" s="139"/>
      <c r="W710" s="139"/>
    </row>
    <row r="711" spans="1:23" ht="173.25" x14ac:dyDescent="0.25">
      <c r="A711" s="2">
        <v>11</v>
      </c>
      <c r="B711" s="2" t="s">
        <v>1553</v>
      </c>
      <c r="C711" s="2" t="s">
        <v>1554</v>
      </c>
      <c r="D711" s="2" t="s">
        <v>1555</v>
      </c>
      <c r="E711" s="2" t="s">
        <v>1480</v>
      </c>
      <c r="F711" s="2" t="s">
        <v>1475</v>
      </c>
      <c r="G711" s="2" t="s">
        <v>1556</v>
      </c>
      <c r="H711" s="2">
        <v>0</v>
      </c>
      <c r="I711" s="1" t="s">
        <v>1557</v>
      </c>
      <c r="J711" s="1" t="s">
        <v>1557</v>
      </c>
      <c r="K711" s="2">
        <v>0</v>
      </c>
      <c r="L711" s="2" t="s">
        <v>1472</v>
      </c>
      <c r="M711" s="3">
        <v>45386</v>
      </c>
      <c r="N711" s="3" t="s">
        <v>1558</v>
      </c>
      <c r="O711" s="2" t="s">
        <v>1559</v>
      </c>
      <c r="P711" s="2" t="s">
        <v>1560</v>
      </c>
      <c r="Q711" s="76" t="s">
        <v>1561</v>
      </c>
      <c r="R711" s="1">
        <v>33137.5</v>
      </c>
      <c r="S711" s="2" t="s">
        <v>13</v>
      </c>
      <c r="T711" s="139" t="s">
        <v>1562</v>
      </c>
      <c r="U711" s="139"/>
      <c r="V711" s="139"/>
      <c r="W711" s="139"/>
    </row>
    <row r="712" spans="1:23" ht="94.5" x14ac:dyDescent="0.25">
      <c r="A712" s="59">
        <v>12</v>
      </c>
      <c r="B712" s="135" t="s">
        <v>1490</v>
      </c>
      <c r="C712" s="135" t="s">
        <v>1563</v>
      </c>
      <c r="D712" s="2" t="s">
        <v>1564</v>
      </c>
      <c r="E712" s="135" t="s">
        <v>1565</v>
      </c>
      <c r="F712" s="135">
        <v>1</v>
      </c>
      <c r="G712" s="135" t="s">
        <v>1509</v>
      </c>
      <c r="H712" s="135">
        <v>0</v>
      </c>
      <c r="I712" s="1" t="s">
        <v>1566</v>
      </c>
      <c r="J712" s="1" t="s">
        <v>1566</v>
      </c>
      <c r="K712" s="2">
        <v>0</v>
      </c>
      <c r="L712" s="135" t="s">
        <v>1472</v>
      </c>
      <c r="M712" s="189">
        <v>45635</v>
      </c>
      <c r="N712" s="189">
        <v>45755</v>
      </c>
      <c r="O712" s="135" t="s">
        <v>1475</v>
      </c>
      <c r="P712" s="1">
        <v>853230</v>
      </c>
      <c r="Q712" s="2" t="s">
        <v>1567</v>
      </c>
      <c r="R712" s="2" t="s">
        <v>1474</v>
      </c>
      <c r="S712" s="2" t="s">
        <v>14</v>
      </c>
      <c r="T712" s="139" t="s">
        <v>1568</v>
      </c>
      <c r="U712" s="139"/>
      <c r="V712" s="139"/>
      <c r="W712" s="139"/>
    </row>
    <row r="713" spans="1:23" ht="94.5" x14ac:dyDescent="0.25">
      <c r="A713" s="2">
        <v>13</v>
      </c>
      <c r="B713" s="136"/>
      <c r="C713" s="136"/>
      <c r="D713" s="2" t="s">
        <v>1569</v>
      </c>
      <c r="E713" s="136"/>
      <c r="F713" s="136"/>
      <c r="G713" s="136"/>
      <c r="H713" s="136"/>
      <c r="I713" s="1" t="s">
        <v>1570</v>
      </c>
      <c r="J713" s="1" t="s">
        <v>1570</v>
      </c>
      <c r="K713" s="2">
        <v>0</v>
      </c>
      <c r="L713" s="136"/>
      <c r="M713" s="190"/>
      <c r="N713" s="190"/>
      <c r="O713" s="136"/>
      <c r="P713" s="1">
        <v>738692.5</v>
      </c>
      <c r="Q713" s="2" t="s">
        <v>1567</v>
      </c>
      <c r="R713" s="2" t="s">
        <v>1474</v>
      </c>
      <c r="S713" s="2" t="s">
        <v>14</v>
      </c>
      <c r="T713" s="139" t="s">
        <v>1568</v>
      </c>
      <c r="U713" s="139"/>
      <c r="V713" s="139"/>
      <c r="W713" s="139"/>
    </row>
    <row r="714" spans="1:23" ht="78.75" x14ac:dyDescent="0.25">
      <c r="A714" s="59">
        <v>14</v>
      </c>
      <c r="B714" s="135" t="s">
        <v>1490</v>
      </c>
      <c r="C714" s="135" t="s">
        <v>1571</v>
      </c>
      <c r="D714" s="2" t="s">
        <v>1572</v>
      </c>
      <c r="E714" s="135" t="s">
        <v>1565</v>
      </c>
      <c r="F714" s="2">
        <v>1</v>
      </c>
      <c r="G714" s="135" t="s">
        <v>1573</v>
      </c>
      <c r="H714" s="2" t="s">
        <v>1574</v>
      </c>
      <c r="I714" s="1" t="s">
        <v>1575</v>
      </c>
      <c r="J714" s="1" t="s">
        <v>1575</v>
      </c>
      <c r="K714" s="2">
        <v>0</v>
      </c>
      <c r="L714" s="135" t="s">
        <v>1472</v>
      </c>
      <c r="M714" s="189">
        <v>45635</v>
      </c>
      <c r="N714" s="189">
        <v>45755</v>
      </c>
      <c r="O714" s="135" t="s">
        <v>1475</v>
      </c>
      <c r="P714" s="1">
        <v>890120</v>
      </c>
      <c r="Q714" s="135" t="s">
        <v>1576</v>
      </c>
      <c r="R714" s="135" t="s">
        <v>1474</v>
      </c>
      <c r="S714" s="135" t="s">
        <v>14</v>
      </c>
      <c r="T714" s="139" t="s">
        <v>1577</v>
      </c>
      <c r="U714" s="139"/>
      <c r="V714" s="139"/>
      <c r="W714" s="139"/>
    </row>
    <row r="715" spans="1:23" ht="110.25" x14ac:dyDescent="0.25">
      <c r="A715" s="2">
        <v>15</v>
      </c>
      <c r="B715" s="149"/>
      <c r="C715" s="149"/>
      <c r="D715" s="2" t="s">
        <v>1578</v>
      </c>
      <c r="E715" s="149"/>
      <c r="F715" s="2">
        <v>2</v>
      </c>
      <c r="G715" s="149"/>
      <c r="H715" s="2" t="s">
        <v>1574</v>
      </c>
      <c r="I715" s="1" t="s">
        <v>1579</v>
      </c>
      <c r="J715" s="1" t="s">
        <v>1579</v>
      </c>
      <c r="K715" s="2">
        <v>0</v>
      </c>
      <c r="L715" s="149"/>
      <c r="M715" s="191"/>
      <c r="N715" s="191"/>
      <c r="O715" s="149"/>
      <c r="P715" s="1">
        <v>83181</v>
      </c>
      <c r="Q715" s="149"/>
      <c r="R715" s="149"/>
      <c r="S715" s="149"/>
      <c r="T715" s="139" t="s">
        <v>1580</v>
      </c>
      <c r="U715" s="139"/>
      <c r="V715" s="139"/>
      <c r="W715" s="139"/>
    </row>
    <row r="716" spans="1:23" ht="94.5" x14ac:dyDescent="0.25">
      <c r="A716" s="59">
        <v>16</v>
      </c>
      <c r="B716" s="136"/>
      <c r="C716" s="136"/>
      <c r="D716" s="2" t="s">
        <v>1581</v>
      </c>
      <c r="E716" s="136"/>
      <c r="F716" s="2">
        <v>1</v>
      </c>
      <c r="G716" s="136"/>
      <c r="H716" s="2" t="s">
        <v>1582</v>
      </c>
      <c r="I716" s="1" t="s">
        <v>1583</v>
      </c>
      <c r="J716" s="1" t="s">
        <v>1583</v>
      </c>
      <c r="K716" s="2">
        <v>0</v>
      </c>
      <c r="L716" s="136"/>
      <c r="M716" s="190"/>
      <c r="N716" s="190"/>
      <c r="O716" s="136"/>
      <c r="P716" s="1">
        <v>411087.88</v>
      </c>
      <c r="Q716" s="136"/>
      <c r="R716" s="136"/>
      <c r="S716" s="136"/>
      <c r="T716" s="139" t="s">
        <v>1584</v>
      </c>
      <c r="U716" s="139"/>
      <c r="V716" s="139"/>
      <c r="W716" s="139"/>
    </row>
    <row r="717" spans="1:23" ht="110.25" x14ac:dyDescent="0.25">
      <c r="A717" s="2">
        <v>17</v>
      </c>
      <c r="B717" s="135" t="s">
        <v>1490</v>
      </c>
      <c r="C717" s="135" t="s">
        <v>1585</v>
      </c>
      <c r="D717" s="2" t="s">
        <v>1586</v>
      </c>
      <c r="E717" s="135" t="s">
        <v>1565</v>
      </c>
      <c r="F717" s="135">
        <v>1</v>
      </c>
      <c r="G717" s="135" t="s">
        <v>1587</v>
      </c>
      <c r="H717" s="135">
        <v>0</v>
      </c>
      <c r="I717" s="1" t="s">
        <v>1588</v>
      </c>
      <c r="J717" s="1" t="s">
        <v>1588</v>
      </c>
      <c r="K717" s="2">
        <v>0</v>
      </c>
      <c r="L717" s="135" t="s">
        <v>1472</v>
      </c>
      <c r="M717" s="189">
        <v>45635</v>
      </c>
      <c r="N717" s="189">
        <v>45755</v>
      </c>
      <c r="O717" s="135" t="s">
        <v>1475</v>
      </c>
      <c r="P717" s="1">
        <v>380188.63</v>
      </c>
      <c r="Q717" s="2" t="s">
        <v>1589</v>
      </c>
      <c r="R717" s="2" t="s">
        <v>1474</v>
      </c>
      <c r="S717" s="2" t="s">
        <v>14</v>
      </c>
      <c r="T717" s="139" t="s">
        <v>1590</v>
      </c>
      <c r="U717" s="139"/>
      <c r="V717" s="139"/>
      <c r="W717" s="139"/>
    </row>
    <row r="718" spans="1:23" ht="110.25" x14ac:dyDescent="0.25">
      <c r="A718" s="59">
        <v>18</v>
      </c>
      <c r="B718" s="136"/>
      <c r="C718" s="136"/>
      <c r="D718" s="2" t="s">
        <v>1591</v>
      </c>
      <c r="E718" s="136"/>
      <c r="F718" s="136"/>
      <c r="G718" s="136"/>
      <c r="H718" s="136"/>
      <c r="I718" s="1" t="s">
        <v>1592</v>
      </c>
      <c r="J718" s="1" t="s">
        <v>1592</v>
      </c>
      <c r="K718" s="2">
        <v>0</v>
      </c>
      <c r="L718" s="136"/>
      <c r="M718" s="190"/>
      <c r="N718" s="190"/>
      <c r="O718" s="136"/>
      <c r="P718" s="1">
        <v>44117.4</v>
      </c>
      <c r="Q718" s="2" t="s">
        <v>1589</v>
      </c>
      <c r="R718" s="2" t="s">
        <v>1474</v>
      </c>
      <c r="S718" s="2" t="s">
        <v>14</v>
      </c>
      <c r="T718" s="139"/>
      <c r="U718" s="139"/>
      <c r="V718" s="139"/>
      <c r="W718" s="139"/>
    </row>
    <row r="719" spans="1:23" ht="94.5" x14ac:dyDescent="0.25">
      <c r="A719" s="2">
        <v>19</v>
      </c>
      <c r="B719" s="135" t="s">
        <v>1490</v>
      </c>
      <c r="C719" s="135" t="s">
        <v>1593</v>
      </c>
      <c r="D719" s="2" t="s">
        <v>1594</v>
      </c>
      <c r="E719" s="135" t="s">
        <v>1565</v>
      </c>
      <c r="F719" s="2">
        <v>1</v>
      </c>
      <c r="G719" s="135" t="s">
        <v>1595</v>
      </c>
      <c r="H719" s="2" t="s">
        <v>1596</v>
      </c>
      <c r="I719" s="1" t="s">
        <v>1597</v>
      </c>
      <c r="J719" s="1" t="s">
        <v>1597</v>
      </c>
      <c r="K719" s="2">
        <v>0</v>
      </c>
      <c r="L719" s="135" t="s">
        <v>1472</v>
      </c>
      <c r="M719" s="189">
        <v>45635</v>
      </c>
      <c r="N719" s="189">
        <v>45755</v>
      </c>
      <c r="O719" s="135" t="s">
        <v>1475</v>
      </c>
      <c r="P719" s="1">
        <v>15040.41</v>
      </c>
      <c r="Q719" s="135" t="s">
        <v>1598</v>
      </c>
      <c r="R719" s="135" t="s">
        <v>1474</v>
      </c>
      <c r="S719" s="135" t="s">
        <v>14</v>
      </c>
      <c r="T719" s="192" t="s">
        <v>1599</v>
      </c>
      <c r="U719" s="193"/>
      <c r="V719" s="193"/>
      <c r="W719" s="194"/>
    </row>
    <row r="720" spans="1:23" ht="63" x14ac:dyDescent="0.25">
      <c r="A720" s="59">
        <v>20</v>
      </c>
      <c r="B720" s="136"/>
      <c r="C720" s="136"/>
      <c r="D720" s="2" t="s">
        <v>1600</v>
      </c>
      <c r="E720" s="136"/>
      <c r="F720" s="2">
        <v>1</v>
      </c>
      <c r="G720" s="136"/>
      <c r="H720" s="2" t="s">
        <v>1596</v>
      </c>
      <c r="I720" s="1" t="s">
        <v>1601</v>
      </c>
      <c r="J720" s="1" t="s">
        <v>1601</v>
      </c>
      <c r="K720" s="2">
        <v>0</v>
      </c>
      <c r="L720" s="136"/>
      <c r="M720" s="190"/>
      <c r="N720" s="190"/>
      <c r="O720" s="136"/>
      <c r="P720" s="1">
        <v>57120</v>
      </c>
      <c r="Q720" s="136"/>
      <c r="R720" s="136"/>
      <c r="S720" s="136"/>
      <c r="T720" s="195"/>
      <c r="U720" s="196"/>
      <c r="V720" s="196"/>
      <c r="W720" s="197"/>
    </row>
    <row r="721" spans="1:23" ht="110.25" x14ac:dyDescent="0.25">
      <c r="A721" s="2">
        <v>21</v>
      </c>
      <c r="B721" s="2" t="s">
        <v>1490</v>
      </c>
      <c r="C721" s="2" t="s">
        <v>1602</v>
      </c>
      <c r="D721" s="2" t="s">
        <v>1603</v>
      </c>
      <c r="E721" s="2" t="s">
        <v>1565</v>
      </c>
      <c r="F721" s="2">
        <v>2</v>
      </c>
      <c r="G721" s="2" t="s">
        <v>1604</v>
      </c>
      <c r="H721" s="2">
        <v>0</v>
      </c>
      <c r="I721" s="1" t="s">
        <v>1605</v>
      </c>
      <c r="J721" s="1" t="s">
        <v>1605</v>
      </c>
      <c r="K721" s="2">
        <v>0</v>
      </c>
      <c r="L721" s="2" t="s">
        <v>1472</v>
      </c>
      <c r="M721" s="3">
        <v>45643</v>
      </c>
      <c r="N721" s="3">
        <v>45763</v>
      </c>
      <c r="O721" s="2" t="s">
        <v>1475</v>
      </c>
      <c r="P721" s="1">
        <v>17850</v>
      </c>
      <c r="Q721" s="2" t="s">
        <v>1606</v>
      </c>
      <c r="R721" s="2" t="s">
        <v>1474</v>
      </c>
      <c r="S721" s="2" t="s">
        <v>14</v>
      </c>
      <c r="T721" s="139" t="s">
        <v>1607</v>
      </c>
      <c r="U721" s="139"/>
      <c r="V721" s="139"/>
      <c r="W721" s="139"/>
    </row>
    <row r="722" spans="1:23" ht="94.5" x14ac:dyDescent="0.25">
      <c r="A722" s="59">
        <v>22</v>
      </c>
      <c r="B722" s="135" t="s">
        <v>1490</v>
      </c>
      <c r="C722" s="135" t="s">
        <v>1608</v>
      </c>
      <c r="D722" s="2" t="s">
        <v>1609</v>
      </c>
      <c r="E722" s="135" t="s">
        <v>1565</v>
      </c>
      <c r="F722" s="2">
        <v>1</v>
      </c>
      <c r="G722" s="135" t="s">
        <v>1604</v>
      </c>
      <c r="H722" s="135">
        <v>0</v>
      </c>
      <c r="I722" s="1" t="s">
        <v>1610</v>
      </c>
      <c r="J722" s="1" t="s">
        <v>1610</v>
      </c>
      <c r="K722" s="2">
        <v>0</v>
      </c>
      <c r="L722" s="135" t="s">
        <v>1472</v>
      </c>
      <c r="M722" s="189">
        <v>45635</v>
      </c>
      <c r="N722" s="189">
        <v>45755</v>
      </c>
      <c r="O722" s="135" t="s">
        <v>1475</v>
      </c>
      <c r="P722" s="1">
        <v>161840</v>
      </c>
      <c r="Q722" s="2" t="s">
        <v>1611</v>
      </c>
      <c r="R722" s="2" t="s">
        <v>1474</v>
      </c>
      <c r="S722" s="2" t="s">
        <v>14</v>
      </c>
      <c r="T722" s="139" t="s">
        <v>1612</v>
      </c>
      <c r="U722" s="139"/>
      <c r="V722" s="139"/>
      <c r="W722" s="139"/>
    </row>
    <row r="723" spans="1:23" ht="110.25" x14ac:dyDescent="0.25">
      <c r="A723" s="2">
        <v>23</v>
      </c>
      <c r="B723" s="136"/>
      <c r="C723" s="136"/>
      <c r="D723" s="2" t="s">
        <v>1613</v>
      </c>
      <c r="E723" s="136"/>
      <c r="F723" s="2">
        <v>1</v>
      </c>
      <c r="G723" s="136"/>
      <c r="H723" s="136"/>
      <c r="I723" s="1" t="s">
        <v>1614</v>
      </c>
      <c r="J723" s="1" t="s">
        <v>1614</v>
      </c>
      <c r="K723" s="2">
        <v>0</v>
      </c>
      <c r="L723" s="136"/>
      <c r="M723" s="190"/>
      <c r="N723" s="190"/>
      <c r="O723" s="136"/>
      <c r="P723" s="1">
        <v>673540</v>
      </c>
      <c r="Q723" s="2" t="s">
        <v>1615</v>
      </c>
      <c r="R723" s="2" t="s">
        <v>1474</v>
      </c>
      <c r="S723" s="2" t="s">
        <v>14</v>
      </c>
      <c r="T723" s="139" t="s">
        <v>1616</v>
      </c>
      <c r="U723" s="139"/>
      <c r="V723" s="139"/>
      <c r="W723" s="139"/>
    </row>
    <row r="724" spans="1:23" ht="94.5" x14ac:dyDescent="0.25">
      <c r="A724" s="59">
        <v>24</v>
      </c>
      <c r="B724" s="2" t="s">
        <v>1490</v>
      </c>
      <c r="C724" s="2" t="s">
        <v>1617</v>
      </c>
      <c r="D724" s="2" t="s">
        <v>1618</v>
      </c>
      <c r="E724" s="2" t="s">
        <v>1565</v>
      </c>
      <c r="F724" s="2">
        <v>1</v>
      </c>
      <c r="G724" s="2" t="s">
        <v>1619</v>
      </c>
      <c r="H724" s="2">
        <v>0</v>
      </c>
      <c r="I724" s="1" t="s">
        <v>1620</v>
      </c>
      <c r="J724" s="2">
        <v>0</v>
      </c>
      <c r="K724" s="1" t="s">
        <v>1620</v>
      </c>
      <c r="L724" s="2" t="s">
        <v>1472</v>
      </c>
      <c r="M724" s="3">
        <v>45635</v>
      </c>
      <c r="N724" s="3">
        <v>45755</v>
      </c>
      <c r="O724" s="2" t="s">
        <v>1475</v>
      </c>
      <c r="P724" s="1">
        <v>90321</v>
      </c>
      <c r="Q724" s="2" t="s">
        <v>1621</v>
      </c>
      <c r="R724" s="2" t="s">
        <v>1474</v>
      </c>
      <c r="S724" s="2" t="s">
        <v>14</v>
      </c>
      <c r="T724" s="139" t="s">
        <v>1622</v>
      </c>
      <c r="U724" s="139"/>
      <c r="V724" s="139"/>
      <c r="W724" s="139"/>
    </row>
    <row r="725" spans="1:23" ht="78.75" x14ac:dyDescent="0.25">
      <c r="A725" s="2">
        <v>25</v>
      </c>
      <c r="B725" s="2" t="s">
        <v>1490</v>
      </c>
      <c r="C725" s="2" t="s">
        <v>1623</v>
      </c>
      <c r="D725" s="2" t="s">
        <v>1624</v>
      </c>
      <c r="E725" s="2" t="s">
        <v>1565</v>
      </c>
      <c r="F725" s="2">
        <v>1</v>
      </c>
      <c r="G725" s="2" t="s">
        <v>1625</v>
      </c>
      <c r="H725" s="2">
        <v>0</v>
      </c>
      <c r="I725" s="1" t="s">
        <v>1626</v>
      </c>
      <c r="J725" s="2">
        <v>0</v>
      </c>
      <c r="K725" s="1" t="s">
        <v>1626</v>
      </c>
      <c r="L725" s="2" t="s">
        <v>1472</v>
      </c>
      <c r="M725" s="3">
        <v>45827</v>
      </c>
      <c r="N725" s="3">
        <v>45949</v>
      </c>
      <c r="O725" s="2" t="s">
        <v>1475</v>
      </c>
      <c r="P725" s="1" t="s">
        <v>1626</v>
      </c>
      <c r="Q725" s="2" t="s">
        <v>1627</v>
      </c>
      <c r="R725" s="2" t="s">
        <v>1474</v>
      </c>
      <c r="S725" s="2" t="s">
        <v>14</v>
      </c>
      <c r="T725" s="139" t="s">
        <v>1628</v>
      </c>
      <c r="U725" s="139"/>
      <c r="V725" s="139"/>
      <c r="W725" s="139"/>
    </row>
    <row r="726" spans="1:23" ht="78.75" x14ac:dyDescent="0.25">
      <c r="A726" s="59">
        <v>26</v>
      </c>
      <c r="B726" s="2" t="s">
        <v>1490</v>
      </c>
      <c r="C726" s="2" t="s">
        <v>1629</v>
      </c>
      <c r="D726" s="2" t="s">
        <v>1630</v>
      </c>
      <c r="E726" s="2" t="s">
        <v>1565</v>
      </c>
      <c r="F726" s="2">
        <v>1</v>
      </c>
      <c r="G726" s="2" t="s">
        <v>1631</v>
      </c>
      <c r="H726" s="2">
        <v>0</v>
      </c>
      <c r="I726" s="1" t="s">
        <v>1632</v>
      </c>
      <c r="J726" s="1" t="s">
        <v>1632</v>
      </c>
      <c r="K726" s="2">
        <v>0</v>
      </c>
      <c r="L726" s="2" t="s">
        <v>1472</v>
      </c>
      <c r="M726" s="3">
        <v>45944</v>
      </c>
      <c r="N726" s="3">
        <v>46022</v>
      </c>
      <c r="O726" s="2" t="s">
        <v>1475</v>
      </c>
      <c r="P726" s="1" t="s">
        <v>1632</v>
      </c>
      <c r="Q726" s="58" t="s">
        <v>1633</v>
      </c>
      <c r="R726" s="2" t="s">
        <v>1474</v>
      </c>
      <c r="S726" s="2" t="s">
        <v>14</v>
      </c>
      <c r="T726" s="141" t="s">
        <v>1634</v>
      </c>
      <c r="U726" s="141"/>
      <c r="V726" s="141"/>
      <c r="W726" s="141"/>
    </row>
    <row r="727" spans="1:23" ht="78.75" x14ac:dyDescent="0.25">
      <c r="A727" s="2">
        <v>27</v>
      </c>
      <c r="B727" s="2" t="s">
        <v>1490</v>
      </c>
      <c r="C727" s="2" t="s">
        <v>1635</v>
      </c>
      <c r="D727" s="2" t="s">
        <v>1636</v>
      </c>
      <c r="E727" s="2" t="s">
        <v>1565</v>
      </c>
      <c r="F727" s="2">
        <v>1</v>
      </c>
      <c r="G727" s="2" t="s">
        <v>1637</v>
      </c>
      <c r="H727" s="2">
        <v>0</v>
      </c>
      <c r="I727" s="1" t="s">
        <v>1638</v>
      </c>
      <c r="J727" s="1" t="s">
        <v>1638</v>
      </c>
      <c r="K727" s="2">
        <v>0</v>
      </c>
      <c r="L727" s="2" t="s">
        <v>1472</v>
      </c>
      <c r="M727" s="3">
        <v>45944</v>
      </c>
      <c r="N727" s="3">
        <v>46022</v>
      </c>
      <c r="O727" s="2" t="s">
        <v>1475</v>
      </c>
      <c r="P727" s="1" t="s">
        <v>1638</v>
      </c>
      <c r="Q727" s="58" t="s">
        <v>1633</v>
      </c>
      <c r="R727" s="2" t="s">
        <v>1474</v>
      </c>
      <c r="S727" s="2" t="s">
        <v>14</v>
      </c>
      <c r="T727" s="141" t="s">
        <v>1639</v>
      </c>
      <c r="U727" s="141"/>
      <c r="V727" s="141"/>
      <c r="W727" s="141"/>
    </row>
    <row r="728" spans="1:23" ht="94.5" x14ac:dyDescent="0.25">
      <c r="A728" s="59">
        <v>28</v>
      </c>
      <c r="B728" s="135" t="s">
        <v>1490</v>
      </c>
      <c r="C728" s="135" t="s">
        <v>1640</v>
      </c>
      <c r="D728" s="2" t="s">
        <v>1641</v>
      </c>
      <c r="E728" s="135" t="s">
        <v>1565</v>
      </c>
      <c r="F728" s="2">
        <v>2</v>
      </c>
      <c r="G728" s="135" t="s">
        <v>1642</v>
      </c>
      <c r="H728" s="135" t="s">
        <v>1643</v>
      </c>
      <c r="I728" s="1" t="s">
        <v>1644</v>
      </c>
      <c r="J728" s="1" t="s">
        <v>1644</v>
      </c>
      <c r="K728" s="2">
        <v>0</v>
      </c>
      <c r="L728" s="133" t="s">
        <v>1472</v>
      </c>
      <c r="M728" s="189">
        <v>45951</v>
      </c>
      <c r="N728" s="189">
        <v>46022</v>
      </c>
      <c r="O728" s="135" t="s">
        <v>1475</v>
      </c>
      <c r="P728" s="198" t="s">
        <v>1645</v>
      </c>
      <c r="Q728" s="135" t="s">
        <v>1633</v>
      </c>
      <c r="R728" s="135" t="s">
        <v>1474</v>
      </c>
      <c r="S728" s="135" t="s">
        <v>14</v>
      </c>
      <c r="T728" s="201" t="s">
        <v>1646</v>
      </c>
      <c r="U728" s="202"/>
      <c r="V728" s="202"/>
      <c r="W728" s="203"/>
    </row>
    <row r="729" spans="1:23" ht="78.75" x14ac:dyDescent="0.25">
      <c r="A729" s="2">
        <v>29</v>
      </c>
      <c r="B729" s="149"/>
      <c r="C729" s="149"/>
      <c r="D729" s="2" t="s">
        <v>1647</v>
      </c>
      <c r="E729" s="149"/>
      <c r="F729" s="2">
        <v>2</v>
      </c>
      <c r="G729" s="149"/>
      <c r="H729" s="136"/>
      <c r="I729" s="1" t="s">
        <v>1648</v>
      </c>
      <c r="J729" s="1" t="s">
        <v>1648</v>
      </c>
      <c r="K729" s="2">
        <v>0</v>
      </c>
      <c r="L729" s="153"/>
      <c r="M729" s="191"/>
      <c r="N729" s="191"/>
      <c r="O729" s="149"/>
      <c r="P729" s="199"/>
      <c r="Q729" s="149"/>
      <c r="R729" s="149"/>
      <c r="S729" s="149"/>
      <c r="T729" s="204"/>
      <c r="U729" s="205"/>
      <c r="V729" s="205"/>
      <c r="W729" s="206"/>
    </row>
    <row r="730" spans="1:23" ht="78.75" x14ac:dyDescent="0.25">
      <c r="A730" s="59">
        <v>30</v>
      </c>
      <c r="B730" s="136"/>
      <c r="C730" s="136"/>
      <c r="D730" s="2" t="s">
        <v>1649</v>
      </c>
      <c r="E730" s="136"/>
      <c r="F730" s="2">
        <v>2</v>
      </c>
      <c r="G730" s="136"/>
      <c r="H730" s="2">
        <v>0</v>
      </c>
      <c r="I730" s="77" t="s">
        <v>1650</v>
      </c>
      <c r="J730" s="77" t="s">
        <v>1650</v>
      </c>
      <c r="K730" s="2">
        <v>0</v>
      </c>
      <c r="L730" s="134"/>
      <c r="M730" s="190"/>
      <c r="N730" s="190"/>
      <c r="O730" s="136"/>
      <c r="P730" s="200"/>
      <c r="Q730" s="136"/>
      <c r="R730" s="136"/>
      <c r="S730" s="136"/>
      <c r="T730" s="207"/>
      <c r="U730" s="208"/>
      <c r="V730" s="208"/>
      <c r="W730" s="209"/>
    </row>
    <row r="731" spans="1:23" ht="252" x14ac:dyDescent="0.25">
      <c r="A731" s="2">
        <v>31</v>
      </c>
      <c r="B731" s="2" t="s">
        <v>1651</v>
      </c>
      <c r="C731" s="7" t="s">
        <v>1652</v>
      </c>
      <c r="D731" s="2" t="s">
        <v>1653</v>
      </c>
      <c r="E731" s="2" t="s">
        <v>1480</v>
      </c>
      <c r="F731" s="2">
        <v>9</v>
      </c>
      <c r="G731" s="2" t="s">
        <v>1654</v>
      </c>
      <c r="H731" s="13">
        <v>0</v>
      </c>
      <c r="I731" s="1" t="s">
        <v>1655</v>
      </c>
      <c r="J731" s="78"/>
      <c r="K731" s="78"/>
      <c r="L731" s="2" t="s">
        <v>1472</v>
      </c>
      <c r="M731" s="26">
        <v>45338</v>
      </c>
      <c r="N731" s="3" t="s">
        <v>1656</v>
      </c>
      <c r="O731" s="77" t="s">
        <v>1657</v>
      </c>
      <c r="P731" s="58" t="s">
        <v>1658</v>
      </c>
      <c r="Q731" s="3" t="s">
        <v>1659</v>
      </c>
      <c r="R731" s="13">
        <v>45785.18</v>
      </c>
      <c r="S731" s="7" t="s">
        <v>13</v>
      </c>
      <c r="T731" s="139" t="s">
        <v>1660</v>
      </c>
      <c r="U731" s="143"/>
      <c r="V731" s="143"/>
      <c r="W731" s="143"/>
    </row>
    <row r="732" spans="1:23" ht="189" x14ac:dyDescent="0.25">
      <c r="A732" s="59">
        <v>32</v>
      </c>
      <c r="B732" s="2" t="s">
        <v>1651</v>
      </c>
      <c r="C732" s="7" t="s">
        <v>1661</v>
      </c>
      <c r="D732" s="2" t="s">
        <v>1662</v>
      </c>
      <c r="E732" s="2" t="s">
        <v>1480</v>
      </c>
      <c r="F732" s="2">
        <v>7</v>
      </c>
      <c r="G732" s="2" t="s">
        <v>1481</v>
      </c>
      <c r="H732" s="13">
        <v>0</v>
      </c>
      <c r="I732" s="1" t="s">
        <v>1663</v>
      </c>
      <c r="J732" s="78"/>
      <c r="K732" s="78"/>
      <c r="L732" s="2" t="s">
        <v>1472</v>
      </c>
      <c r="M732" s="26">
        <v>45362</v>
      </c>
      <c r="N732" s="1" t="s">
        <v>1664</v>
      </c>
      <c r="O732" s="79" t="s">
        <v>1665</v>
      </c>
      <c r="P732" s="58" t="s">
        <v>1666</v>
      </c>
      <c r="Q732" s="3" t="s">
        <v>1667</v>
      </c>
      <c r="R732" s="1">
        <v>32328.400000000001</v>
      </c>
      <c r="S732" s="7" t="s">
        <v>14</v>
      </c>
      <c r="T732" s="139" t="s">
        <v>1668</v>
      </c>
      <c r="U732" s="139"/>
      <c r="V732" s="139"/>
      <c r="W732" s="139"/>
    </row>
    <row r="733" spans="1:23" ht="94.5" x14ac:dyDescent="0.25">
      <c r="A733" s="2">
        <v>33</v>
      </c>
      <c r="B733" s="2" t="s">
        <v>1490</v>
      </c>
      <c r="C733" s="7" t="s">
        <v>1669</v>
      </c>
      <c r="D733" s="2" t="s">
        <v>1670</v>
      </c>
      <c r="E733" s="2" t="s">
        <v>1480</v>
      </c>
      <c r="F733" s="2">
        <v>2</v>
      </c>
      <c r="G733" s="2" t="s">
        <v>1671</v>
      </c>
      <c r="H733" s="13">
        <v>0</v>
      </c>
      <c r="I733" s="1" t="s">
        <v>1672</v>
      </c>
      <c r="J733" s="78"/>
      <c r="K733" s="78"/>
      <c r="L733" s="2" t="s">
        <v>1472</v>
      </c>
      <c r="M733" s="3">
        <v>45615</v>
      </c>
      <c r="N733" s="3">
        <v>45734</v>
      </c>
      <c r="O733" s="78" t="s">
        <v>1475</v>
      </c>
      <c r="P733" s="1" t="s">
        <v>1673</v>
      </c>
      <c r="Q733" s="3">
        <v>45855</v>
      </c>
      <c r="R733" s="1" t="s">
        <v>1672</v>
      </c>
      <c r="S733" s="7" t="s">
        <v>13</v>
      </c>
      <c r="T733" s="139" t="s">
        <v>1674</v>
      </c>
      <c r="U733" s="139"/>
      <c r="V733" s="139"/>
      <c r="W733" s="139"/>
    </row>
    <row r="734" spans="1:23" ht="141.75" x14ac:dyDescent="0.25">
      <c r="A734" s="59">
        <v>34</v>
      </c>
      <c r="B734" s="2" t="s">
        <v>1490</v>
      </c>
      <c r="C734" s="7" t="s">
        <v>1675</v>
      </c>
      <c r="D734" s="2" t="s">
        <v>1676</v>
      </c>
      <c r="E734" s="7" t="s">
        <v>1677</v>
      </c>
      <c r="F734" s="2" t="s">
        <v>1678</v>
      </c>
      <c r="G734" s="2" t="s">
        <v>1679</v>
      </c>
      <c r="H734" s="13">
        <v>0</v>
      </c>
      <c r="I734" s="1" t="s">
        <v>1680</v>
      </c>
      <c r="J734" s="78"/>
      <c r="K734" s="78"/>
      <c r="L734" s="2" t="s">
        <v>1472</v>
      </c>
      <c r="M734" s="3">
        <v>45615</v>
      </c>
      <c r="N734" s="3">
        <v>45734</v>
      </c>
      <c r="O734" s="78" t="s">
        <v>1475</v>
      </c>
      <c r="P734" s="58" t="s">
        <v>1681</v>
      </c>
      <c r="Q734" s="1">
        <v>45782</v>
      </c>
      <c r="R734" s="1">
        <v>887882.8</v>
      </c>
      <c r="S734" s="7" t="s">
        <v>13</v>
      </c>
      <c r="T734" s="2" t="s">
        <v>1682</v>
      </c>
      <c r="U734" s="2" t="s">
        <v>1683</v>
      </c>
      <c r="V734" s="1" t="s">
        <v>1684</v>
      </c>
      <c r="W734" s="2" t="s">
        <v>1685</v>
      </c>
    </row>
    <row r="735" spans="1:23" ht="94.5" x14ac:dyDescent="0.25">
      <c r="A735" s="2">
        <v>35</v>
      </c>
      <c r="B735" s="2" t="s">
        <v>1490</v>
      </c>
      <c r="C735" s="7" t="s">
        <v>1686</v>
      </c>
      <c r="D735" s="2" t="s">
        <v>1687</v>
      </c>
      <c r="E735" s="7" t="s">
        <v>1677</v>
      </c>
      <c r="F735" s="2">
        <v>2</v>
      </c>
      <c r="G735" s="2" t="s">
        <v>1688</v>
      </c>
      <c r="H735" s="13">
        <v>0</v>
      </c>
      <c r="I735" s="78" t="s">
        <v>1689</v>
      </c>
      <c r="J735" s="78"/>
      <c r="K735" s="78"/>
      <c r="L735" s="2" t="s">
        <v>1472</v>
      </c>
      <c r="M735" s="3">
        <v>45615</v>
      </c>
      <c r="N735" s="3">
        <v>45734</v>
      </c>
      <c r="O735" s="78" t="s">
        <v>1475</v>
      </c>
      <c r="P735" s="58" t="s">
        <v>1690</v>
      </c>
      <c r="Q735" s="3">
        <v>45855</v>
      </c>
      <c r="R735" s="78" t="s">
        <v>1689</v>
      </c>
      <c r="S735" s="7" t="s">
        <v>14</v>
      </c>
      <c r="T735" s="139" t="s">
        <v>1691</v>
      </c>
      <c r="U735" s="143"/>
      <c r="V735" s="143"/>
      <c r="W735" s="143"/>
    </row>
    <row r="736" spans="1:23" ht="94.5" x14ac:dyDescent="0.25">
      <c r="A736" s="59">
        <v>36</v>
      </c>
      <c r="B736" s="2" t="s">
        <v>1490</v>
      </c>
      <c r="C736" s="7" t="s">
        <v>1692</v>
      </c>
      <c r="D736" s="2" t="s">
        <v>1693</v>
      </c>
      <c r="E736" s="7" t="s">
        <v>1677</v>
      </c>
      <c r="F736" s="2">
        <v>5</v>
      </c>
      <c r="G736" s="2" t="s">
        <v>1694</v>
      </c>
      <c r="H736" s="13">
        <v>0</v>
      </c>
      <c r="I736" s="78" t="s">
        <v>1695</v>
      </c>
      <c r="J736" s="78"/>
      <c r="K736" s="78"/>
      <c r="L736" s="2" t="s">
        <v>1472</v>
      </c>
      <c r="M736" s="3">
        <v>45615</v>
      </c>
      <c r="N736" s="3">
        <v>45734</v>
      </c>
      <c r="O736" s="78" t="s">
        <v>1475</v>
      </c>
      <c r="P736" s="58" t="s">
        <v>1696</v>
      </c>
      <c r="Q736" s="3">
        <v>45855</v>
      </c>
      <c r="R736" s="78" t="s">
        <v>1695</v>
      </c>
      <c r="S736" s="7" t="s">
        <v>14</v>
      </c>
      <c r="T736" s="139" t="s">
        <v>1697</v>
      </c>
      <c r="U736" s="143"/>
      <c r="V736" s="143"/>
      <c r="W736" s="143"/>
    </row>
    <row r="737" spans="1:23" ht="94.5" x14ac:dyDescent="0.25">
      <c r="A737" s="2">
        <v>37</v>
      </c>
      <c r="B737" s="2" t="s">
        <v>1490</v>
      </c>
      <c r="C737" s="7" t="s">
        <v>1698</v>
      </c>
      <c r="D737" s="2" t="s">
        <v>1699</v>
      </c>
      <c r="E737" s="7" t="s">
        <v>1677</v>
      </c>
      <c r="F737" s="2">
        <v>2</v>
      </c>
      <c r="G737" s="2" t="s">
        <v>1700</v>
      </c>
      <c r="H737" s="13">
        <v>0</v>
      </c>
      <c r="I737" s="78" t="s">
        <v>1701</v>
      </c>
      <c r="J737" s="78"/>
      <c r="K737" s="78"/>
      <c r="L737" s="2" t="s">
        <v>1472</v>
      </c>
      <c r="M737" s="3">
        <v>45615</v>
      </c>
      <c r="N737" s="3">
        <v>45734</v>
      </c>
      <c r="O737" s="78" t="s">
        <v>1475</v>
      </c>
      <c r="P737" s="58" t="s">
        <v>1702</v>
      </c>
      <c r="Q737" s="3">
        <v>45855</v>
      </c>
      <c r="R737" s="78" t="s">
        <v>1701</v>
      </c>
      <c r="S737" s="7" t="s">
        <v>14</v>
      </c>
      <c r="T737" s="139" t="s">
        <v>1703</v>
      </c>
      <c r="U737" s="143"/>
      <c r="V737" s="143"/>
      <c r="W737" s="143"/>
    </row>
    <row r="738" spans="1:23" ht="94.5" x14ac:dyDescent="0.25">
      <c r="A738" s="59">
        <v>38</v>
      </c>
      <c r="B738" s="2" t="s">
        <v>1490</v>
      </c>
      <c r="C738" s="7" t="s">
        <v>1704</v>
      </c>
      <c r="D738" s="2" t="s">
        <v>1705</v>
      </c>
      <c r="E738" s="7" t="s">
        <v>1677</v>
      </c>
      <c r="F738" s="2">
        <v>1</v>
      </c>
      <c r="G738" s="2" t="s">
        <v>1700</v>
      </c>
      <c r="H738" s="13">
        <v>0</v>
      </c>
      <c r="I738" s="2" t="s">
        <v>1706</v>
      </c>
      <c r="J738" s="78"/>
      <c r="K738" s="78"/>
      <c r="L738" s="2" t="s">
        <v>1472</v>
      </c>
      <c r="M738" s="26">
        <v>45608</v>
      </c>
      <c r="N738" s="26">
        <v>45727</v>
      </c>
      <c r="O738" s="78" t="s">
        <v>1475</v>
      </c>
      <c r="P738" s="58" t="s">
        <v>1707</v>
      </c>
      <c r="Q738" s="3">
        <v>45855</v>
      </c>
      <c r="R738" s="13">
        <v>45608</v>
      </c>
      <c r="S738" s="7" t="s">
        <v>14</v>
      </c>
      <c r="T738" s="139" t="s">
        <v>1708</v>
      </c>
      <c r="U738" s="143"/>
      <c r="V738" s="143"/>
      <c r="W738" s="143"/>
    </row>
    <row r="739" spans="1:23" ht="63" x14ac:dyDescent="0.25">
      <c r="A739" s="2">
        <v>39</v>
      </c>
      <c r="B739" s="2" t="s">
        <v>1490</v>
      </c>
      <c r="C739" s="7" t="s">
        <v>1709</v>
      </c>
      <c r="D739" s="2" t="s">
        <v>1710</v>
      </c>
      <c r="E739" s="7" t="s">
        <v>1677</v>
      </c>
      <c r="F739" s="2">
        <v>2</v>
      </c>
      <c r="G739" s="2" t="s">
        <v>1711</v>
      </c>
      <c r="H739" s="1" t="s">
        <v>1712</v>
      </c>
      <c r="I739" s="1">
        <v>346231.33</v>
      </c>
      <c r="J739" s="78"/>
      <c r="K739" s="78"/>
      <c r="L739" s="2" t="s">
        <v>1472</v>
      </c>
      <c r="M739" s="26">
        <v>45910</v>
      </c>
      <c r="N739" s="26">
        <v>45991</v>
      </c>
      <c r="O739" s="78" t="s">
        <v>1475</v>
      </c>
      <c r="P739" s="58" t="s">
        <v>1713</v>
      </c>
      <c r="Q739" s="3" t="s">
        <v>1714</v>
      </c>
      <c r="R739" s="1">
        <v>346231.33</v>
      </c>
      <c r="S739" s="7" t="s">
        <v>14</v>
      </c>
      <c r="T739" s="139" t="s">
        <v>1715</v>
      </c>
      <c r="U739" s="143"/>
      <c r="V739" s="143"/>
      <c r="W739" s="143"/>
    </row>
    <row r="740" spans="1:23" ht="63" x14ac:dyDescent="0.25">
      <c r="A740" s="59">
        <v>40</v>
      </c>
      <c r="B740" s="2" t="s">
        <v>1490</v>
      </c>
      <c r="C740" s="7" t="s">
        <v>1716</v>
      </c>
      <c r="D740" s="2" t="s">
        <v>1717</v>
      </c>
      <c r="E740" s="7" t="s">
        <v>1677</v>
      </c>
      <c r="F740" s="2">
        <v>2</v>
      </c>
      <c r="G740" s="2" t="s">
        <v>1718</v>
      </c>
      <c r="H740" s="13">
        <v>0</v>
      </c>
      <c r="I740" s="1">
        <v>689700</v>
      </c>
      <c r="J740" s="78"/>
      <c r="K740" s="78"/>
      <c r="L740" s="2" t="s">
        <v>1472</v>
      </c>
      <c r="M740" s="26">
        <v>45910</v>
      </c>
      <c r="N740" s="26">
        <v>45991</v>
      </c>
      <c r="O740" s="78" t="s">
        <v>1475</v>
      </c>
      <c r="P740" s="58" t="s">
        <v>1719</v>
      </c>
      <c r="Q740" s="3" t="s">
        <v>1437</v>
      </c>
      <c r="R740" s="1">
        <v>689700</v>
      </c>
      <c r="S740" s="7" t="s">
        <v>14</v>
      </c>
      <c r="T740" s="210" t="s">
        <v>1720</v>
      </c>
      <c r="U740" s="211"/>
      <c r="V740" s="211"/>
      <c r="W740" s="212"/>
    </row>
    <row r="741" spans="1:23" ht="63" x14ac:dyDescent="0.25">
      <c r="A741" s="2">
        <v>41</v>
      </c>
      <c r="B741" s="2" t="s">
        <v>1490</v>
      </c>
      <c r="C741" s="7" t="s">
        <v>1721</v>
      </c>
      <c r="D741" s="2" t="s">
        <v>1722</v>
      </c>
      <c r="E741" s="7" t="s">
        <v>1677</v>
      </c>
      <c r="F741" s="2">
        <v>5</v>
      </c>
      <c r="G741" s="2" t="s">
        <v>1723</v>
      </c>
      <c r="H741" s="13">
        <v>0</v>
      </c>
      <c r="I741" s="1">
        <v>102973.42</v>
      </c>
      <c r="J741" s="78"/>
      <c r="K741" s="78"/>
      <c r="L741" s="2" t="s">
        <v>1472</v>
      </c>
      <c r="M741" s="26">
        <v>45910</v>
      </c>
      <c r="N741" s="26">
        <v>45991</v>
      </c>
      <c r="O741" s="78" t="s">
        <v>1475</v>
      </c>
      <c r="P741" s="58" t="s">
        <v>1724</v>
      </c>
      <c r="Q741" s="3" t="s">
        <v>1714</v>
      </c>
      <c r="R741" s="1">
        <v>102973.42</v>
      </c>
      <c r="S741" s="7" t="s">
        <v>14</v>
      </c>
      <c r="T741" s="139" t="s">
        <v>1725</v>
      </c>
      <c r="U741" s="143"/>
      <c r="V741" s="143"/>
      <c r="W741" s="143"/>
    </row>
    <row r="742" spans="1:23" ht="63" x14ac:dyDescent="0.25">
      <c r="A742" s="59">
        <v>42</v>
      </c>
      <c r="B742" s="2" t="s">
        <v>1490</v>
      </c>
      <c r="C742" s="7" t="s">
        <v>1726</v>
      </c>
      <c r="D742" s="2" t="s">
        <v>1727</v>
      </c>
      <c r="E742" s="7" t="s">
        <v>1677</v>
      </c>
      <c r="F742" s="2">
        <v>7</v>
      </c>
      <c r="G742" s="2" t="s">
        <v>1502</v>
      </c>
      <c r="H742" s="13">
        <v>0</v>
      </c>
      <c r="I742" s="1">
        <v>137580.17000000001</v>
      </c>
      <c r="J742" s="78"/>
      <c r="K742" s="78"/>
      <c r="L742" s="2" t="s">
        <v>1472</v>
      </c>
      <c r="M742" s="26">
        <v>45910</v>
      </c>
      <c r="N742" s="26">
        <v>45991</v>
      </c>
      <c r="O742" s="78" t="s">
        <v>1475</v>
      </c>
      <c r="P742" s="58" t="s">
        <v>1728</v>
      </c>
      <c r="Q742" s="3" t="s">
        <v>1437</v>
      </c>
      <c r="R742" s="1">
        <v>137580.17000000001</v>
      </c>
      <c r="S742" s="7" t="s">
        <v>14</v>
      </c>
      <c r="T742" s="210" t="s">
        <v>1729</v>
      </c>
      <c r="U742" s="211"/>
      <c r="V742" s="211"/>
      <c r="W742" s="212"/>
    </row>
    <row r="743" spans="1:23" ht="236.25" x14ac:dyDescent="0.25">
      <c r="A743" s="2">
        <v>43</v>
      </c>
      <c r="B743" s="80" t="s">
        <v>1730</v>
      </c>
      <c r="C743" s="7" t="s">
        <v>1731</v>
      </c>
      <c r="D743" s="56" t="s">
        <v>1732</v>
      </c>
      <c r="E743" s="80"/>
      <c r="F743" s="7">
        <v>1</v>
      </c>
      <c r="G743" s="80" t="s">
        <v>1733</v>
      </c>
      <c r="H743" s="7">
        <v>0</v>
      </c>
      <c r="I743" s="81">
        <v>11205492.880000001</v>
      </c>
      <c r="J743" s="78"/>
      <c r="K743" s="78"/>
      <c r="L743" s="2" t="s">
        <v>1472</v>
      </c>
      <c r="M743" s="82">
        <v>45383</v>
      </c>
      <c r="N743" s="83" t="s">
        <v>1734</v>
      </c>
      <c r="O743" s="78" t="s">
        <v>1475</v>
      </c>
      <c r="P743" s="78" t="s">
        <v>1475</v>
      </c>
      <c r="Q743" s="7" t="s">
        <v>1475</v>
      </c>
      <c r="R743" s="81">
        <v>11205492.880000001</v>
      </c>
      <c r="S743" s="2" t="s">
        <v>13</v>
      </c>
      <c r="T743" s="139"/>
      <c r="U743" s="139"/>
      <c r="V743" s="139"/>
      <c r="W743" s="139"/>
    </row>
    <row r="744" spans="1:23" ht="236.25" x14ac:dyDescent="0.25">
      <c r="A744" s="59">
        <v>44</v>
      </c>
      <c r="B744" s="80" t="s">
        <v>1651</v>
      </c>
      <c r="C744" s="7" t="s">
        <v>1735</v>
      </c>
      <c r="D744" s="56" t="s">
        <v>1736</v>
      </c>
      <c r="E744" s="2" t="s">
        <v>1480</v>
      </c>
      <c r="F744" s="7">
        <v>4</v>
      </c>
      <c r="G744" s="80" t="s">
        <v>1737</v>
      </c>
      <c r="H744" s="7">
        <v>0</v>
      </c>
      <c r="I744" s="81">
        <v>34986</v>
      </c>
      <c r="J744" s="78"/>
      <c r="K744" s="78"/>
      <c r="L744" s="2" t="s">
        <v>1472</v>
      </c>
      <c r="M744" s="82">
        <v>45350</v>
      </c>
      <c r="N744" s="83" t="s">
        <v>1738</v>
      </c>
      <c r="O744" s="78" t="s">
        <v>1739</v>
      </c>
      <c r="P744" s="81">
        <v>8746.5</v>
      </c>
      <c r="Q744" s="84" t="s">
        <v>1740</v>
      </c>
      <c r="R744" s="81">
        <v>35427</v>
      </c>
      <c r="S744" s="7" t="s">
        <v>13</v>
      </c>
      <c r="T744" s="165" t="s">
        <v>1741</v>
      </c>
      <c r="U744" s="213"/>
      <c r="V744" s="213"/>
      <c r="W744" s="213"/>
    </row>
    <row r="745" spans="1:23" ht="236.25" x14ac:dyDescent="0.25">
      <c r="A745" s="2">
        <v>45</v>
      </c>
      <c r="B745" s="80" t="s">
        <v>1651</v>
      </c>
      <c r="C745" s="7" t="s">
        <v>1742</v>
      </c>
      <c r="D745" s="56" t="s">
        <v>1743</v>
      </c>
      <c r="E745" s="2" t="s">
        <v>1480</v>
      </c>
      <c r="F745" s="7">
        <v>4</v>
      </c>
      <c r="G745" s="80" t="s">
        <v>1481</v>
      </c>
      <c r="H745" s="7">
        <v>0</v>
      </c>
      <c r="I745" s="81">
        <v>31501.68</v>
      </c>
      <c r="J745" s="78"/>
      <c r="K745" s="78"/>
      <c r="L745" s="2" t="s">
        <v>1472</v>
      </c>
      <c r="M745" s="82">
        <v>45338</v>
      </c>
      <c r="N745" s="83" t="s">
        <v>1744</v>
      </c>
      <c r="O745" s="78" t="s">
        <v>1745</v>
      </c>
      <c r="P745" s="14" t="s">
        <v>1746</v>
      </c>
      <c r="Q745" s="86" t="s">
        <v>1747</v>
      </c>
      <c r="R745" s="81">
        <v>31749.68</v>
      </c>
      <c r="S745" s="7" t="s">
        <v>13</v>
      </c>
      <c r="T745" s="165" t="s">
        <v>1748</v>
      </c>
      <c r="U745" s="165"/>
      <c r="V745" s="165"/>
      <c r="W745" s="165"/>
    </row>
    <row r="746" spans="1:23" ht="94.5" x14ac:dyDescent="0.25">
      <c r="A746" s="59">
        <v>46</v>
      </c>
      <c r="B746" s="80" t="s">
        <v>1490</v>
      </c>
      <c r="C746" s="7" t="s">
        <v>1749</v>
      </c>
      <c r="D746" s="56" t="s">
        <v>1750</v>
      </c>
      <c r="E746" s="7" t="s">
        <v>1677</v>
      </c>
      <c r="F746" s="7">
        <v>1</v>
      </c>
      <c r="G746" s="80" t="s">
        <v>1751</v>
      </c>
      <c r="H746" s="7">
        <v>0</v>
      </c>
      <c r="I746" s="81">
        <v>566559</v>
      </c>
      <c r="J746" s="78"/>
      <c r="K746" s="78"/>
      <c r="L746" s="2" t="s">
        <v>1472</v>
      </c>
      <c r="M746" s="82">
        <v>45587</v>
      </c>
      <c r="N746" s="2" t="s">
        <v>1752</v>
      </c>
      <c r="O746" s="78" t="s">
        <v>1475</v>
      </c>
      <c r="P746" s="81">
        <v>566559</v>
      </c>
      <c r="Q746" s="2" t="s">
        <v>1753</v>
      </c>
      <c r="R746" s="81">
        <v>566559</v>
      </c>
      <c r="S746" s="7" t="s">
        <v>14</v>
      </c>
      <c r="T746" s="139" t="s">
        <v>1754</v>
      </c>
      <c r="U746" s="139"/>
      <c r="V746" s="139"/>
      <c r="W746" s="139"/>
    </row>
    <row r="747" spans="1:23" ht="126" x14ac:dyDescent="0.25">
      <c r="A747" s="2">
        <v>47</v>
      </c>
      <c r="B747" s="80" t="s">
        <v>1490</v>
      </c>
      <c r="C747" s="7" t="s">
        <v>1755</v>
      </c>
      <c r="D747" s="56" t="s">
        <v>1756</v>
      </c>
      <c r="E747" s="85" t="s">
        <v>1677</v>
      </c>
      <c r="F747" s="85">
        <v>1</v>
      </c>
      <c r="G747" s="56" t="s">
        <v>1502</v>
      </c>
      <c r="H747" s="85">
        <v>0</v>
      </c>
      <c r="I747" s="87">
        <v>1666000</v>
      </c>
      <c r="J747" s="78"/>
      <c r="K747" s="78"/>
      <c r="L747" s="2" t="s">
        <v>1472</v>
      </c>
      <c r="M747" s="26">
        <v>45581</v>
      </c>
      <c r="N747" s="2" t="s">
        <v>1752</v>
      </c>
      <c r="O747" s="78" t="s">
        <v>1475</v>
      </c>
      <c r="P747" s="84" t="s">
        <v>1757</v>
      </c>
      <c r="Q747" s="88" t="s">
        <v>1758</v>
      </c>
      <c r="R747" s="87">
        <v>1666000</v>
      </c>
      <c r="S747" s="7" t="s">
        <v>14</v>
      </c>
      <c r="T747" s="165" t="s">
        <v>1759</v>
      </c>
      <c r="U747" s="213"/>
      <c r="V747" s="213"/>
      <c r="W747" s="213"/>
    </row>
    <row r="748" spans="1:23" ht="94.5" x14ac:dyDescent="0.25">
      <c r="A748" s="59">
        <v>48</v>
      </c>
      <c r="B748" s="80" t="s">
        <v>1490</v>
      </c>
      <c r="C748" s="7" t="s">
        <v>1760</v>
      </c>
      <c r="D748" s="56" t="s">
        <v>1761</v>
      </c>
      <c r="E748" s="7" t="s">
        <v>1677</v>
      </c>
      <c r="F748" s="7">
        <v>1</v>
      </c>
      <c r="G748" s="2" t="s">
        <v>1762</v>
      </c>
      <c r="H748" s="7">
        <v>0</v>
      </c>
      <c r="I748" s="81">
        <v>1781430</v>
      </c>
      <c r="J748" s="78"/>
      <c r="K748" s="78"/>
      <c r="L748" s="2" t="s">
        <v>1472</v>
      </c>
      <c r="M748" s="26">
        <v>45587</v>
      </c>
      <c r="N748" s="2" t="s">
        <v>1752</v>
      </c>
      <c r="O748" s="78" t="s">
        <v>1475</v>
      </c>
      <c r="P748" s="81">
        <v>1781430</v>
      </c>
      <c r="Q748" s="2" t="s">
        <v>1763</v>
      </c>
      <c r="R748" s="81">
        <v>1781430</v>
      </c>
      <c r="S748" s="7" t="s">
        <v>14</v>
      </c>
      <c r="T748" s="139" t="s">
        <v>1764</v>
      </c>
      <c r="U748" s="139"/>
      <c r="V748" s="139"/>
      <c r="W748" s="139"/>
    </row>
    <row r="749" spans="1:23" ht="94.5" x14ac:dyDescent="0.25">
      <c r="A749" s="2">
        <v>49</v>
      </c>
      <c r="B749" s="80" t="s">
        <v>1490</v>
      </c>
      <c r="C749" s="7" t="s">
        <v>1765</v>
      </c>
      <c r="D749" s="56" t="s">
        <v>1766</v>
      </c>
      <c r="E749" s="7" t="s">
        <v>1677</v>
      </c>
      <c r="F749" s="7">
        <v>1</v>
      </c>
      <c r="G749" s="2" t="s">
        <v>1767</v>
      </c>
      <c r="H749" s="7">
        <v>0</v>
      </c>
      <c r="I749" s="81">
        <v>16372.02</v>
      </c>
      <c r="J749" s="78"/>
      <c r="K749" s="78"/>
      <c r="L749" s="2" t="s">
        <v>1472</v>
      </c>
      <c r="M749" s="26">
        <v>45587</v>
      </c>
      <c r="N749" s="2" t="s">
        <v>1768</v>
      </c>
      <c r="O749" s="78" t="s">
        <v>1475</v>
      </c>
      <c r="P749" s="81">
        <v>16372.02</v>
      </c>
      <c r="Q749" s="2" t="s">
        <v>1769</v>
      </c>
      <c r="R749" s="81">
        <v>16372.02</v>
      </c>
      <c r="S749" s="7" t="s">
        <v>14</v>
      </c>
      <c r="T749" s="139" t="s">
        <v>1770</v>
      </c>
      <c r="U749" s="139"/>
      <c r="V749" s="139"/>
      <c r="W749" s="139"/>
    </row>
    <row r="750" spans="1:23" ht="94.5" x14ac:dyDescent="0.25">
      <c r="A750" s="59">
        <v>50</v>
      </c>
      <c r="B750" s="80" t="s">
        <v>1490</v>
      </c>
      <c r="C750" s="7" t="s">
        <v>1771</v>
      </c>
      <c r="D750" s="56" t="s">
        <v>1772</v>
      </c>
      <c r="E750" s="7" t="s">
        <v>1677</v>
      </c>
      <c r="F750" s="7">
        <v>1</v>
      </c>
      <c r="G750" s="2" t="s">
        <v>1773</v>
      </c>
      <c r="H750" s="7">
        <v>0</v>
      </c>
      <c r="I750" s="81">
        <v>1059642.6399999999</v>
      </c>
      <c r="J750" s="78"/>
      <c r="K750" s="78"/>
      <c r="L750" s="2" t="s">
        <v>1472</v>
      </c>
      <c r="M750" s="26">
        <v>45581</v>
      </c>
      <c r="N750" s="2" t="s">
        <v>1752</v>
      </c>
      <c r="O750" s="78" t="s">
        <v>1475</v>
      </c>
      <c r="P750" s="81">
        <v>1059642.6399999999</v>
      </c>
      <c r="Q750" s="2" t="s">
        <v>1774</v>
      </c>
      <c r="R750" s="81">
        <v>1059642.6399999999</v>
      </c>
      <c r="S750" s="7" t="s">
        <v>14</v>
      </c>
      <c r="T750" s="139" t="s">
        <v>1775</v>
      </c>
      <c r="U750" s="139"/>
      <c r="V750" s="139"/>
      <c r="W750" s="139"/>
    </row>
    <row r="751" spans="1:23" ht="94.5" x14ac:dyDescent="0.25">
      <c r="A751" s="2">
        <v>51</v>
      </c>
      <c r="B751" s="80" t="s">
        <v>1490</v>
      </c>
      <c r="C751" s="7" t="s">
        <v>1776</v>
      </c>
      <c r="D751" s="56" t="s">
        <v>1777</v>
      </c>
      <c r="E751" s="7" t="s">
        <v>1677</v>
      </c>
      <c r="F751" s="7">
        <v>1</v>
      </c>
      <c r="G751" s="2" t="s">
        <v>1778</v>
      </c>
      <c r="H751" s="7">
        <v>0</v>
      </c>
      <c r="I751" s="81">
        <v>214299.96</v>
      </c>
      <c r="J751" s="78"/>
      <c r="K751" s="78"/>
      <c r="L751" s="2" t="s">
        <v>1472</v>
      </c>
      <c r="M751" s="26">
        <v>45581</v>
      </c>
      <c r="N751" s="2" t="s">
        <v>1752</v>
      </c>
      <c r="O751" s="78" t="s">
        <v>1475</v>
      </c>
      <c r="P751" s="81">
        <v>214299.96</v>
      </c>
      <c r="Q751" s="2" t="s">
        <v>1779</v>
      </c>
      <c r="R751" s="81">
        <v>214299.96</v>
      </c>
      <c r="S751" s="7" t="s">
        <v>14</v>
      </c>
      <c r="T751" s="139" t="s">
        <v>1780</v>
      </c>
      <c r="U751" s="139"/>
      <c r="V751" s="139"/>
      <c r="W751" s="139"/>
    </row>
    <row r="752" spans="1:23" ht="94.5" x14ac:dyDescent="0.25">
      <c r="A752" s="59">
        <v>52</v>
      </c>
      <c r="B752" s="80" t="s">
        <v>1490</v>
      </c>
      <c r="C752" s="7" t="s">
        <v>1781</v>
      </c>
      <c r="D752" s="56" t="s">
        <v>1782</v>
      </c>
      <c r="E752" s="7" t="s">
        <v>1677</v>
      </c>
      <c r="F752" s="7">
        <v>1</v>
      </c>
      <c r="G752" s="2" t="s">
        <v>1778</v>
      </c>
      <c r="H752" s="7">
        <v>0</v>
      </c>
      <c r="I752" s="81">
        <v>110684.28</v>
      </c>
      <c r="J752" s="78"/>
      <c r="K752" s="78"/>
      <c r="L752" s="2" t="s">
        <v>1472</v>
      </c>
      <c r="M752" s="26">
        <v>45587</v>
      </c>
      <c r="N752" s="2" t="s">
        <v>1752</v>
      </c>
      <c r="O752" s="78" t="s">
        <v>1475</v>
      </c>
      <c r="P752" s="81">
        <v>110684.28</v>
      </c>
      <c r="Q752" s="2" t="s">
        <v>1783</v>
      </c>
      <c r="R752" s="81">
        <v>110684.28</v>
      </c>
      <c r="S752" s="7" t="s">
        <v>14</v>
      </c>
      <c r="T752" s="139" t="s">
        <v>1784</v>
      </c>
      <c r="U752" s="139"/>
      <c r="V752" s="139"/>
      <c r="W752" s="139"/>
    </row>
    <row r="753" spans="1:23" ht="94.5" x14ac:dyDescent="0.25">
      <c r="A753" s="2">
        <v>53</v>
      </c>
      <c r="B753" s="80" t="s">
        <v>1490</v>
      </c>
      <c r="C753" s="7" t="s">
        <v>1785</v>
      </c>
      <c r="D753" s="56" t="s">
        <v>1786</v>
      </c>
      <c r="E753" s="7" t="s">
        <v>1677</v>
      </c>
      <c r="F753" s="7">
        <v>1</v>
      </c>
      <c r="G753" s="2" t="s">
        <v>1787</v>
      </c>
      <c r="H753" s="7">
        <v>0</v>
      </c>
      <c r="I753" s="81">
        <v>464980.6</v>
      </c>
      <c r="J753" s="78"/>
      <c r="K753" s="78"/>
      <c r="L753" s="2" t="s">
        <v>1472</v>
      </c>
      <c r="M753" s="26">
        <v>45581</v>
      </c>
      <c r="N753" s="2" t="s">
        <v>1752</v>
      </c>
      <c r="O753" s="78" t="s">
        <v>1475</v>
      </c>
      <c r="P753" s="81">
        <v>464980.6</v>
      </c>
      <c r="Q753" s="2" t="s">
        <v>1788</v>
      </c>
      <c r="R753" s="81">
        <v>464980.6</v>
      </c>
      <c r="S753" s="7" t="s">
        <v>14</v>
      </c>
      <c r="T753" s="139" t="s">
        <v>1789</v>
      </c>
      <c r="U753" s="143"/>
      <c r="V753" s="143"/>
      <c r="W753" s="143"/>
    </row>
    <row r="754" spans="1:23" ht="94.5" x14ac:dyDescent="0.25">
      <c r="A754" s="59">
        <v>54</v>
      </c>
      <c r="B754" s="80" t="s">
        <v>1490</v>
      </c>
      <c r="C754" s="7" t="s">
        <v>1790</v>
      </c>
      <c r="D754" s="56" t="s">
        <v>1791</v>
      </c>
      <c r="E754" s="7" t="s">
        <v>1677</v>
      </c>
      <c r="F754" s="7">
        <v>1</v>
      </c>
      <c r="G754" s="2" t="s">
        <v>1792</v>
      </c>
      <c r="H754" s="7">
        <v>0</v>
      </c>
      <c r="I754" s="81">
        <v>309400</v>
      </c>
      <c r="J754" s="78"/>
      <c r="K754" s="78"/>
      <c r="L754" s="2" t="s">
        <v>1472</v>
      </c>
      <c r="M754" s="26">
        <v>45587</v>
      </c>
      <c r="N754" s="2" t="s">
        <v>1752</v>
      </c>
      <c r="O754" s="78" t="s">
        <v>1475</v>
      </c>
      <c r="P754" s="81">
        <v>309400</v>
      </c>
      <c r="Q754" s="2" t="s">
        <v>1793</v>
      </c>
      <c r="R754" s="81">
        <v>309400</v>
      </c>
      <c r="S754" s="7" t="s">
        <v>14</v>
      </c>
      <c r="T754" s="139" t="s">
        <v>1794</v>
      </c>
      <c r="U754" s="143"/>
      <c r="V754" s="143"/>
      <c r="W754" s="143"/>
    </row>
    <row r="755" spans="1:23" ht="94.5" x14ac:dyDescent="0.25">
      <c r="A755" s="2">
        <v>55</v>
      </c>
      <c r="B755" s="80" t="s">
        <v>1490</v>
      </c>
      <c r="C755" s="7" t="s">
        <v>1795</v>
      </c>
      <c r="D755" s="56" t="s">
        <v>1796</v>
      </c>
      <c r="E755" s="7" t="s">
        <v>1677</v>
      </c>
      <c r="F755" s="7">
        <v>1</v>
      </c>
      <c r="G755" s="2" t="s">
        <v>1797</v>
      </c>
      <c r="H755" s="7">
        <v>0</v>
      </c>
      <c r="I755" s="81">
        <v>53312</v>
      </c>
      <c r="J755" s="78"/>
      <c r="K755" s="78"/>
      <c r="L755" s="2" t="s">
        <v>1472</v>
      </c>
      <c r="M755" s="26">
        <v>45587</v>
      </c>
      <c r="N755" s="2" t="s">
        <v>1752</v>
      </c>
      <c r="O755" s="78" t="s">
        <v>1475</v>
      </c>
      <c r="P755" s="81">
        <v>53312</v>
      </c>
      <c r="Q755" s="2" t="s">
        <v>1798</v>
      </c>
      <c r="R755" s="81">
        <v>53312</v>
      </c>
      <c r="S755" s="7" t="s">
        <v>14</v>
      </c>
      <c r="T755" s="139" t="s">
        <v>1799</v>
      </c>
      <c r="U755" s="139"/>
      <c r="V755" s="139"/>
      <c r="W755" s="139"/>
    </row>
    <row r="756" spans="1:23" ht="94.5" x14ac:dyDescent="0.25">
      <c r="A756" s="59">
        <v>56</v>
      </c>
      <c r="B756" s="80" t="s">
        <v>1490</v>
      </c>
      <c r="C756" s="7" t="s">
        <v>1800</v>
      </c>
      <c r="D756" s="56" t="s">
        <v>1801</v>
      </c>
      <c r="E756" s="7" t="s">
        <v>1677</v>
      </c>
      <c r="F756" s="7">
        <v>1</v>
      </c>
      <c r="G756" s="2" t="s">
        <v>1802</v>
      </c>
      <c r="H756" s="7">
        <v>0</v>
      </c>
      <c r="I756" s="81">
        <v>53550</v>
      </c>
      <c r="J756" s="78"/>
      <c r="K756" s="78"/>
      <c r="L756" s="2" t="s">
        <v>1472</v>
      </c>
      <c r="M756" s="26">
        <v>45587</v>
      </c>
      <c r="N756" s="2" t="s">
        <v>1752</v>
      </c>
      <c r="O756" s="78" t="s">
        <v>1475</v>
      </c>
      <c r="P756" s="81">
        <v>53550</v>
      </c>
      <c r="Q756" s="2" t="s">
        <v>1803</v>
      </c>
      <c r="R756" s="81">
        <v>53550</v>
      </c>
      <c r="S756" s="7" t="s">
        <v>14</v>
      </c>
      <c r="T756" s="139" t="s">
        <v>1804</v>
      </c>
      <c r="U756" s="139"/>
      <c r="V756" s="139"/>
      <c r="W756" s="139"/>
    </row>
    <row r="757" spans="1:23" ht="126" x14ac:dyDescent="0.25">
      <c r="A757" s="2">
        <v>57</v>
      </c>
      <c r="B757" s="80" t="s">
        <v>1490</v>
      </c>
      <c r="C757" s="7" t="s">
        <v>1755</v>
      </c>
      <c r="D757" s="56" t="s">
        <v>1805</v>
      </c>
      <c r="E757" s="85" t="s">
        <v>1677</v>
      </c>
      <c r="F757" s="85">
        <v>1</v>
      </c>
      <c r="G757" s="56" t="s">
        <v>1502</v>
      </c>
      <c r="H757" s="85">
        <v>0</v>
      </c>
      <c r="I757" s="87">
        <v>79947.289999999994</v>
      </c>
      <c r="J757" s="89"/>
      <c r="K757" s="89"/>
      <c r="L757" s="56" t="s">
        <v>1472</v>
      </c>
      <c r="M757" s="90">
        <v>45581</v>
      </c>
      <c r="N757" s="56" t="s">
        <v>1752</v>
      </c>
      <c r="O757" s="89" t="s">
        <v>1475</v>
      </c>
      <c r="P757" s="84" t="s">
        <v>1757</v>
      </c>
      <c r="Q757" s="88" t="s">
        <v>1758</v>
      </c>
      <c r="R757" s="87">
        <v>79947.289999999994</v>
      </c>
      <c r="S757" s="85" t="s">
        <v>14</v>
      </c>
      <c r="T757" s="165" t="s">
        <v>1759</v>
      </c>
      <c r="U757" s="213"/>
      <c r="V757" s="213"/>
      <c r="W757" s="213"/>
    </row>
    <row r="758" spans="1:23" ht="94.5" x14ac:dyDescent="0.25">
      <c r="A758" s="59">
        <v>58</v>
      </c>
      <c r="B758" s="80" t="s">
        <v>1490</v>
      </c>
      <c r="C758" s="7" t="s">
        <v>1806</v>
      </c>
      <c r="D758" s="56" t="s">
        <v>1807</v>
      </c>
      <c r="E758" s="7" t="s">
        <v>1677</v>
      </c>
      <c r="F758" s="7">
        <v>1</v>
      </c>
      <c r="G758" s="2" t="s">
        <v>1502</v>
      </c>
      <c r="H758" s="7">
        <v>0</v>
      </c>
      <c r="I758" s="81">
        <v>298511.5</v>
      </c>
      <c r="J758" s="78"/>
      <c r="K758" s="78"/>
      <c r="L758" s="2" t="s">
        <v>1472</v>
      </c>
      <c r="M758" s="90">
        <v>45587</v>
      </c>
      <c r="N758" s="56" t="s">
        <v>1752</v>
      </c>
      <c r="O758" s="89" t="s">
        <v>1475</v>
      </c>
      <c r="P758" s="87">
        <v>298511.5</v>
      </c>
      <c r="Q758" s="84" t="s">
        <v>1808</v>
      </c>
      <c r="R758" s="87">
        <v>298511.5</v>
      </c>
      <c r="S758" s="85" t="s">
        <v>14</v>
      </c>
      <c r="T758" s="165" t="s">
        <v>1809</v>
      </c>
      <c r="U758" s="213"/>
      <c r="V758" s="213"/>
      <c r="W758" s="213"/>
    </row>
    <row r="759" spans="1:23" ht="173.25" x14ac:dyDescent="0.25">
      <c r="A759" s="2">
        <v>59</v>
      </c>
      <c r="B759" s="80" t="s">
        <v>1490</v>
      </c>
      <c r="C759" s="7" t="s">
        <v>1810</v>
      </c>
      <c r="D759" s="56" t="s">
        <v>1811</v>
      </c>
      <c r="E759" s="7" t="s">
        <v>1677</v>
      </c>
      <c r="F759" s="7">
        <v>1</v>
      </c>
      <c r="G759" s="2" t="s">
        <v>1671</v>
      </c>
      <c r="H759" s="7">
        <v>0</v>
      </c>
      <c r="I759" s="87">
        <v>580125</v>
      </c>
      <c r="J759" s="78"/>
      <c r="K759" s="78"/>
      <c r="L759" s="2" t="s">
        <v>1472</v>
      </c>
      <c r="M759" s="90">
        <v>45761</v>
      </c>
      <c r="N759" s="56" t="s">
        <v>1812</v>
      </c>
      <c r="O759" s="89" t="s">
        <v>1475</v>
      </c>
      <c r="P759" s="89" t="s">
        <v>1475</v>
      </c>
      <c r="Q759" s="89" t="s">
        <v>1475</v>
      </c>
      <c r="R759" s="87">
        <v>589875</v>
      </c>
      <c r="S759" s="85" t="s">
        <v>14</v>
      </c>
      <c r="T759" s="165" t="s">
        <v>1813</v>
      </c>
      <c r="U759" s="165"/>
      <c r="V759" s="165"/>
      <c r="W759" s="165"/>
    </row>
    <row r="760" spans="1:23" ht="78.75" x14ac:dyDescent="0.25">
      <c r="A760" s="59">
        <v>60</v>
      </c>
      <c r="B760" s="80" t="s">
        <v>1490</v>
      </c>
      <c r="C760" s="7" t="s">
        <v>1814</v>
      </c>
      <c r="D760" s="56" t="s">
        <v>1815</v>
      </c>
      <c r="E760" s="7" t="s">
        <v>1677</v>
      </c>
      <c r="F760" s="7">
        <v>1</v>
      </c>
      <c r="G760" s="2" t="s">
        <v>1816</v>
      </c>
      <c r="H760" s="7">
        <v>0</v>
      </c>
      <c r="I760" s="81">
        <v>1163363.21</v>
      </c>
      <c r="J760" s="78"/>
      <c r="K760" s="78"/>
      <c r="L760" s="2" t="s">
        <v>1472</v>
      </c>
      <c r="M760" s="90">
        <v>45909</v>
      </c>
      <c r="N760" s="76">
        <v>46030</v>
      </c>
      <c r="O760" s="89" t="s">
        <v>1475</v>
      </c>
      <c r="P760" s="87">
        <v>1163363.21</v>
      </c>
      <c r="Q760" s="56" t="s">
        <v>1817</v>
      </c>
      <c r="R760" s="87">
        <v>1163363.21</v>
      </c>
      <c r="S760" s="85" t="s">
        <v>14</v>
      </c>
      <c r="T760" s="214" t="s">
        <v>1818</v>
      </c>
      <c r="U760" s="215"/>
      <c r="V760" s="215"/>
      <c r="W760" s="216"/>
    </row>
    <row r="761" spans="1:23" ht="94.5" x14ac:dyDescent="0.25">
      <c r="A761" s="2">
        <v>61</v>
      </c>
      <c r="B761" s="2" t="s">
        <v>1819</v>
      </c>
      <c r="C761" s="2" t="s">
        <v>1820</v>
      </c>
      <c r="D761" s="2" t="s">
        <v>1821</v>
      </c>
      <c r="E761" s="2" t="s">
        <v>1822</v>
      </c>
      <c r="F761" s="2" t="s">
        <v>1822</v>
      </c>
      <c r="G761" s="2" t="s">
        <v>1733</v>
      </c>
      <c r="H761" s="2">
        <v>0</v>
      </c>
      <c r="I761" s="1">
        <v>5134206.33</v>
      </c>
      <c r="J761" s="78"/>
      <c r="K761" s="78"/>
      <c r="L761" s="1" t="s">
        <v>1823</v>
      </c>
      <c r="M761" s="3">
        <v>45295</v>
      </c>
      <c r="N761" s="3" t="s">
        <v>1824</v>
      </c>
      <c r="O761" s="14" t="s">
        <v>1475</v>
      </c>
      <c r="P761" s="6" t="s">
        <v>1475</v>
      </c>
      <c r="Q761" s="6" t="s">
        <v>1475</v>
      </c>
      <c r="R761" s="1">
        <v>5134206.33</v>
      </c>
      <c r="S761" s="85" t="s">
        <v>14</v>
      </c>
      <c r="T761" s="139"/>
      <c r="U761" s="139"/>
      <c r="V761" s="139"/>
      <c r="W761" s="139"/>
    </row>
    <row r="762" spans="1:23" ht="299.25" x14ac:dyDescent="0.25">
      <c r="A762" s="59">
        <v>62</v>
      </c>
      <c r="B762" s="2" t="s">
        <v>1825</v>
      </c>
      <c r="C762" s="2" t="s">
        <v>1826</v>
      </c>
      <c r="D762" s="80" t="s">
        <v>1827</v>
      </c>
      <c r="E762" s="3" t="s">
        <v>1828</v>
      </c>
      <c r="F762" s="2">
        <v>11</v>
      </c>
      <c r="G762" s="80" t="s">
        <v>1829</v>
      </c>
      <c r="H762" s="2">
        <v>0</v>
      </c>
      <c r="I762" s="14">
        <v>34833.68</v>
      </c>
      <c r="J762" s="78"/>
      <c r="K762" s="78"/>
      <c r="L762" s="1" t="s">
        <v>1823</v>
      </c>
      <c r="M762" s="82">
        <v>45342</v>
      </c>
      <c r="N762" s="82" t="s">
        <v>1830</v>
      </c>
      <c r="O762" s="14" t="s">
        <v>1831</v>
      </c>
      <c r="P762" s="1" t="s">
        <v>1832</v>
      </c>
      <c r="Q762" s="3" t="s">
        <v>1833</v>
      </c>
      <c r="R762" s="1">
        <v>35117.68</v>
      </c>
      <c r="S762" s="85" t="s">
        <v>14</v>
      </c>
      <c r="T762" s="139" t="s">
        <v>1834</v>
      </c>
      <c r="U762" s="139"/>
      <c r="V762" s="139"/>
      <c r="W762" s="139"/>
    </row>
    <row r="763" spans="1:23" ht="204.75" x14ac:dyDescent="0.25">
      <c r="A763" s="2">
        <v>63</v>
      </c>
      <c r="B763" s="2" t="s">
        <v>1825</v>
      </c>
      <c r="C763" s="2" t="s">
        <v>1835</v>
      </c>
      <c r="D763" s="2" t="s">
        <v>1836</v>
      </c>
      <c r="E763" s="3" t="s">
        <v>1828</v>
      </c>
      <c r="F763" s="2">
        <v>4</v>
      </c>
      <c r="G763" s="80" t="s">
        <v>1837</v>
      </c>
      <c r="H763" s="2">
        <v>0</v>
      </c>
      <c r="I763" s="14">
        <v>43554</v>
      </c>
      <c r="J763" s="78"/>
      <c r="K763" s="78"/>
      <c r="L763" s="1" t="s">
        <v>1823</v>
      </c>
      <c r="M763" s="82">
        <v>45342</v>
      </c>
      <c r="N763" s="82" t="s">
        <v>1838</v>
      </c>
      <c r="O763" s="14" t="s">
        <v>1839</v>
      </c>
      <c r="P763" s="14" t="s">
        <v>1840</v>
      </c>
      <c r="Q763" s="14" t="s">
        <v>1841</v>
      </c>
      <c r="R763" s="14">
        <v>44103</v>
      </c>
      <c r="S763" s="85" t="s">
        <v>14</v>
      </c>
      <c r="T763" s="139" t="s">
        <v>1842</v>
      </c>
      <c r="U763" s="139"/>
      <c r="V763" s="139"/>
      <c r="W763" s="139"/>
    </row>
    <row r="764" spans="1:23" ht="126" x14ac:dyDescent="0.25">
      <c r="A764" s="59">
        <v>64</v>
      </c>
      <c r="B764" s="80" t="s">
        <v>1490</v>
      </c>
      <c r="C764" s="80" t="s">
        <v>1843</v>
      </c>
      <c r="D764" s="6" t="s">
        <v>1844</v>
      </c>
      <c r="E764" s="2" t="s">
        <v>1677</v>
      </c>
      <c r="F764" s="80">
        <v>5</v>
      </c>
      <c r="G764" s="2" t="s">
        <v>1845</v>
      </c>
      <c r="H764" s="91">
        <v>0</v>
      </c>
      <c r="I764" s="1">
        <v>1608285</v>
      </c>
      <c r="J764" s="78"/>
      <c r="K764" s="78"/>
      <c r="L764" s="82" t="s">
        <v>1846</v>
      </c>
      <c r="M764" s="82">
        <v>41969</v>
      </c>
      <c r="N764" s="92">
        <v>45741</v>
      </c>
      <c r="O764" s="1" t="s">
        <v>1475</v>
      </c>
      <c r="P764" s="1">
        <v>1608285</v>
      </c>
      <c r="Q764" s="14" t="s">
        <v>1847</v>
      </c>
      <c r="R764" s="1">
        <v>1608285</v>
      </c>
      <c r="S764" s="85" t="s">
        <v>14</v>
      </c>
      <c r="T764" s="139" t="s">
        <v>1848</v>
      </c>
      <c r="U764" s="139"/>
      <c r="V764" s="139"/>
      <c r="W764" s="139"/>
    </row>
    <row r="765" spans="1:23" ht="110.25" x14ac:dyDescent="0.25">
      <c r="A765" s="2">
        <v>65</v>
      </c>
      <c r="B765" s="80" t="s">
        <v>1490</v>
      </c>
      <c r="C765" s="80" t="s">
        <v>1849</v>
      </c>
      <c r="D765" s="6" t="s">
        <v>1850</v>
      </c>
      <c r="E765" s="2" t="s">
        <v>1677</v>
      </c>
      <c r="F765" s="80">
        <v>2</v>
      </c>
      <c r="G765" s="2" t="s">
        <v>1851</v>
      </c>
      <c r="H765" s="91">
        <v>0</v>
      </c>
      <c r="I765" s="1">
        <v>908077.1</v>
      </c>
      <c r="J765" s="78"/>
      <c r="K765" s="78"/>
      <c r="L765" s="82" t="s">
        <v>1846</v>
      </c>
      <c r="M765" s="82">
        <v>41969</v>
      </c>
      <c r="N765" s="92">
        <v>45741</v>
      </c>
      <c r="O765" s="1" t="s">
        <v>1475</v>
      </c>
      <c r="P765" s="1">
        <v>908077.1</v>
      </c>
      <c r="Q765" s="14" t="s">
        <v>1852</v>
      </c>
      <c r="R765" s="1">
        <v>908077.1</v>
      </c>
      <c r="S765" s="85" t="s">
        <v>14</v>
      </c>
      <c r="T765" s="139" t="s">
        <v>1853</v>
      </c>
      <c r="U765" s="139"/>
      <c r="V765" s="139"/>
      <c r="W765" s="139"/>
    </row>
    <row r="766" spans="1:23" ht="110.25" x14ac:dyDescent="0.25">
      <c r="A766" s="59">
        <v>66</v>
      </c>
      <c r="B766" s="80" t="s">
        <v>1490</v>
      </c>
      <c r="C766" s="80" t="s">
        <v>1849</v>
      </c>
      <c r="D766" s="6" t="s">
        <v>1854</v>
      </c>
      <c r="E766" s="2" t="s">
        <v>1677</v>
      </c>
      <c r="F766" s="80">
        <v>3</v>
      </c>
      <c r="G766" s="2" t="s">
        <v>1851</v>
      </c>
      <c r="H766" s="91">
        <v>0</v>
      </c>
      <c r="I766" s="1">
        <v>302164.8</v>
      </c>
      <c r="J766" s="78"/>
      <c r="K766" s="78"/>
      <c r="L766" s="82" t="s">
        <v>1846</v>
      </c>
      <c r="M766" s="82">
        <v>41969</v>
      </c>
      <c r="N766" s="92">
        <v>45741</v>
      </c>
      <c r="O766" s="1" t="s">
        <v>1475</v>
      </c>
      <c r="P766" s="1">
        <v>302164.8</v>
      </c>
      <c r="Q766" s="14" t="s">
        <v>1852</v>
      </c>
      <c r="R766" s="1">
        <v>302164.8</v>
      </c>
      <c r="S766" s="85" t="s">
        <v>14</v>
      </c>
      <c r="T766" s="139" t="s">
        <v>1855</v>
      </c>
      <c r="U766" s="139"/>
      <c r="V766" s="139"/>
      <c r="W766" s="139"/>
    </row>
    <row r="767" spans="1:23" ht="110.25" x14ac:dyDescent="0.25">
      <c r="A767" s="2">
        <v>67</v>
      </c>
      <c r="B767" s="80" t="s">
        <v>1490</v>
      </c>
      <c r="C767" s="80" t="s">
        <v>1856</v>
      </c>
      <c r="D767" s="6" t="s">
        <v>1857</v>
      </c>
      <c r="E767" s="2" t="s">
        <v>1677</v>
      </c>
      <c r="F767" s="80">
        <v>5</v>
      </c>
      <c r="G767" s="2" t="s">
        <v>1858</v>
      </c>
      <c r="H767" s="91">
        <v>0</v>
      </c>
      <c r="I767" s="1">
        <v>136850</v>
      </c>
      <c r="J767" s="78"/>
      <c r="K767" s="78"/>
      <c r="L767" s="82" t="s">
        <v>1846</v>
      </c>
      <c r="M767" s="82">
        <v>41969</v>
      </c>
      <c r="N767" s="92">
        <v>45741</v>
      </c>
      <c r="O767" s="1" t="s">
        <v>1475</v>
      </c>
      <c r="P767" s="1">
        <v>136850</v>
      </c>
      <c r="Q767" s="14" t="s">
        <v>1859</v>
      </c>
      <c r="R767" s="1">
        <v>136850</v>
      </c>
      <c r="S767" s="85" t="s">
        <v>14</v>
      </c>
      <c r="T767" s="139" t="s">
        <v>1860</v>
      </c>
      <c r="U767" s="139"/>
      <c r="V767" s="139"/>
      <c r="W767" s="139"/>
    </row>
    <row r="768" spans="1:23" ht="110.25" x14ac:dyDescent="0.25">
      <c r="A768" s="59">
        <v>68</v>
      </c>
      <c r="B768" s="80" t="s">
        <v>1490</v>
      </c>
      <c r="C768" s="80" t="s">
        <v>1861</v>
      </c>
      <c r="D768" s="6" t="s">
        <v>1862</v>
      </c>
      <c r="E768" s="2" t="s">
        <v>1677</v>
      </c>
      <c r="F768" s="80">
        <v>1</v>
      </c>
      <c r="G768" s="2" t="s">
        <v>1863</v>
      </c>
      <c r="H768" s="91">
        <v>0</v>
      </c>
      <c r="I768" s="1">
        <v>246330</v>
      </c>
      <c r="J768" s="78"/>
      <c r="K768" s="78"/>
      <c r="L768" s="82" t="s">
        <v>1846</v>
      </c>
      <c r="M768" s="82">
        <v>41969</v>
      </c>
      <c r="N768" s="92">
        <v>45741</v>
      </c>
      <c r="O768" s="1" t="s">
        <v>1475</v>
      </c>
      <c r="P768" s="1">
        <v>246330</v>
      </c>
      <c r="Q768" s="14" t="s">
        <v>1864</v>
      </c>
      <c r="R768" s="1">
        <v>246330</v>
      </c>
      <c r="S768" s="85" t="s">
        <v>14</v>
      </c>
      <c r="T768" s="139" t="s">
        <v>1865</v>
      </c>
      <c r="U768" s="139"/>
      <c r="V768" s="139"/>
      <c r="W768" s="139"/>
    </row>
    <row r="769" spans="1:23" ht="110.25" x14ac:dyDescent="0.25">
      <c r="A769" s="2">
        <v>69</v>
      </c>
      <c r="B769" s="80" t="s">
        <v>1490</v>
      </c>
      <c r="C769" s="80" t="s">
        <v>1866</v>
      </c>
      <c r="D769" s="6" t="s">
        <v>1867</v>
      </c>
      <c r="E769" s="2" t="s">
        <v>1677</v>
      </c>
      <c r="F769" s="80">
        <v>4</v>
      </c>
      <c r="G769" s="2" t="s">
        <v>1868</v>
      </c>
      <c r="H769" s="91">
        <v>0</v>
      </c>
      <c r="I769" s="1">
        <v>8321.67</v>
      </c>
      <c r="J769" s="78"/>
      <c r="K769" s="78"/>
      <c r="L769" s="82" t="s">
        <v>1846</v>
      </c>
      <c r="M769" s="82">
        <v>41969</v>
      </c>
      <c r="N769" s="92">
        <v>45741</v>
      </c>
      <c r="O769" s="1" t="s">
        <v>1475</v>
      </c>
      <c r="P769" s="1">
        <v>8321.67</v>
      </c>
      <c r="Q769" s="14" t="s">
        <v>1869</v>
      </c>
      <c r="R769" s="1">
        <v>8321.67</v>
      </c>
      <c r="S769" s="85" t="s">
        <v>14</v>
      </c>
      <c r="T769" s="139" t="s">
        <v>1870</v>
      </c>
      <c r="U769" s="139"/>
      <c r="V769" s="139"/>
      <c r="W769" s="139"/>
    </row>
    <row r="770" spans="1:23" ht="110.25" x14ac:dyDescent="0.25">
      <c r="A770" s="59">
        <v>70</v>
      </c>
      <c r="B770" s="80" t="s">
        <v>1490</v>
      </c>
      <c r="C770" s="80" t="s">
        <v>1871</v>
      </c>
      <c r="D770" s="6" t="s">
        <v>1872</v>
      </c>
      <c r="E770" s="2" t="s">
        <v>1677</v>
      </c>
      <c r="F770" s="80">
        <v>5</v>
      </c>
      <c r="G770" s="2" t="s">
        <v>1873</v>
      </c>
      <c r="H770" s="91">
        <v>0</v>
      </c>
      <c r="I770" s="1">
        <v>172550</v>
      </c>
      <c r="J770" s="78"/>
      <c r="K770" s="78"/>
      <c r="L770" s="82" t="s">
        <v>1846</v>
      </c>
      <c r="M770" s="82">
        <v>41969</v>
      </c>
      <c r="N770" s="92">
        <v>45741</v>
      </c>
      <c r="O770" s="1" t="s">
        <v>1475</v>
      </c>
      <c r="P770" s="1">
        <v>172550</v>
      </c>
      <c r="Q770" s="14" t="s">
        <v>1874</v>
      </c>
      <c r="R770" s="1">
        <v>172550</v>
      </c>
      <c r="S770" s="85" t="s">
        <v>14</v>
      </c>
      <c r="T770" s="139" t="s">
        <v>1875</v>
      </c>
      <c r="U770" s="139"/>
      <c r="V770" s="139"/>
      <c r="W770" s="139"/>
    </row>
    <row r="771" spans="1:23" ht="110.25" x14ac:dyDescent="0.25">
      <c r="A771" s="2">
        <v>71</v>
      </c>
      <c r="B771" s="80" t="s">
        <v>1490</v>
      </c>
      <c r="C771" s="80" t="s">
        <v>1876</v>
      </c>
      <c r="D771" s="6" t="s">
        <v>1877</v>
      </c>
      <c r="E771" s="2" t="s">
        <v>1677</v>
      </c>
      <c r="F771" s="80">
        <v>2</v>
      </c>
      <c r="G771" s="2" t="s">
        <v>1878</v>
      </c>
      <c r="H771" s="91">
        <v>0</v>
      </c>
      <c r="I771" s="1">
        <v>136850</v>
      </c>
      <c r="J771" s="78"/>
      <c r="K771" s="78"/>
      <c r="L771" s="82" t="s">
        <v>1846</v>
      </c>
      <c r="M771" s="82">
        <v>41969</v>
      </c>
      <c r="N771" s="92">
        <v>45741</v>
      </c>
      <c r="O771" s="1" t="s">
        <v>1475</v>
      </c>
      <c r="P771" s="1">
        <v>136850</v>
      </c>
      <c r="Q771" s="14" t="s">
        <v>1879</v>
      </c>
      <c r="R771" s="1">
        <v>136850</v>
      </c>
      <c r="S771" s="85" t="s">
        <v>14</v>
      </c>
      <c r="T771" s="139" t="s">
        <v>1880</v>
      </c>
      <c r="U771" s="139"/>
      <c r="V771" s="139"/>
      <c r="W771" s="139"/>
    </row>
    <row r="772" spans="1:23" ht="110.25" x14ac:dyDescent="0.25">
      <c r="A772" s="59">
        <v>72</v>
      </c>
      <c r="B772" s="80" t="s">
        <v>1490</v>
      </c>
      <c r="C772" s="80" t="s">
        <v>1881</v>
      </c>
      <c r="D772" s="6" t="s">
        <v>1882</v>
      </c>
      <c r="E772" s="2" t="s">
        <v>1677</v>
      </c>
      <c r="F772" s="80">
        <v>2</v>
      </c>
      <c r="G772" s="2" t="s">
        <v>1883</v>
      </c>
      <c r="H772" s="91">
        <v>0</v>
      </c>
      <c r="I772" s="1">
        <v>61880</v>
      </c>
      <c r="J772" s="78"/>
      <c r="K772" s="78"/>
      <c r="L772" s="82" t="s">
        <v>1846</v>
      </c>
      <c r="M772" s="82">
        <v>45824</v>
      </c>
      <c r="N772" s="92">
        <v>45915</v>
      </c>
      <c r="O772" s="1" t="s">
        <v>1884</v>
      </c>
      <c r="P772" s="1">
        <v>62920</v>
      </c>
      <c r="Q772" s="14" t="s">
        <v>1885</v>
      </c>
      <c r="R772" s="1">
        <v>62920</v>
      </c>
      <c r="S772" s="85" t="s">
        <v>14</v>
      </c>
      <c r="T772" s="139" t="s">
        <v>1886</v>
      </c>
      <c r="U772" s="139"/>
      <c r="V772" s="139"/>
      <c r="W772" s="139"/>
    </row>
    <row r="773" spans="1:23" ht="110.25" x14ac:dyDescent="0.25">
      <c r="A773" s="2">
        <v>73</v>
      </c>
      <c r="B773" s="80" t="s">
        <v>1490</v>
      </c>
      <c r="C773" s="80" t="s">
        <v>1887</v>
      </c>
      <c r="D773" s="6" t="s">
        <v>1888</v>
      </c>
      <c r="E773" s="2" t="s">
        <v>1677</v>
      </c>
      <c r="F773" s="80">
        <v>1</v>
      </c>
      <c r="G773" s="2" t="s">
        <v>1889</v>
      </c>
      <c r="H773" s="91" t="s">
        <v>1890</v>
      </c>
      <c r="I773" s="1">
        <v>778622.9</v>
      </c>
      <c r="J773" s="78"/>
      <c r="K773" s="78"/>
      <c r="L773" s="82" t="s">
        <v>1846</v>
      </c>
      <c r="M773" s="82">
        <v>45898</v>
      </c>
      <c r="N773" s="92">
        <v>45989</v>
      </c>
      <c r="O773" s="1" t="s">
        <v>1475</v>
      </c>
      <c r="P773" s="14" t="s">
        <v>1475</v>
      </c>
      <c r="Q773" s="14" t="s">
        <v>1475</v>
      </c>
      <c r="R773" s="1">
        <v>778622.9</v>
      </c>
      <c r="S773" s="85" t="s">
        <v>14</v>
      </c>
      <c r="T773" s="217" t="s">
        <v>1891</v>
      </c>
      <c r="U773" s="218"/>
      <c r="V773" s="218"/>
      <c r="W773" s="219"/>
    </row>
    <row r="774" spans="1:23" ht="78.75" x14ac:dyDescent="0.25">
      <c r="A774" s="59">
        <v>74</v>
      </c>
      <c r="B774" s="2" t="s">
        <v>1465</v>
      </c>
      <c r="C774" s="2" t="s">
        <v>1892</v>
      </c>
      <c r="D774" s="2" t="s">
        <v>1893</v>
      </c>
      <c r="E774" s="2"/>
      <c r="F774" s="2" t="s">
        <v>1475</v>
      </c>
      <c r="G774" s="2" t="s">
        <v>1468</v>
      </c>
      <c r="H774" s="16">
        <v>0</v>
      </c>
      <c r="I774" s="1" t="s">
        <v>1894</v>
      </c>
      <c r="J774" s="1" t="s">
        <v>1895</v>
      </c>
      <c r="K774" s="1" t="s">
        <v>1896</v>
      </c>
      <c r="L774" s="2" t="s">
        <v>1897</v>
      </c>
      <c r="M774" s="2" t="s">
        <v>64</v>
      </c>
      <c r="N774" s="2" t="s">
        <v>1898</v>
      </c>
      <c r="O774" s="3" t="s">
        <v>1899</v>
      </c>
      <c r="P774" s="3" t="s">
        <v>1475</v>
      </c>
      <c r="Q774" s="3" t="s">
        <v>1475</v>
      </c>
      <c r="R774" s="1">
        <v>60587323.020000003</v>
      </c>
      <c r="S774" s="2" t="s">
        <v>1476</v>
      </c>
      <c r="T774" s="142"/>
      <c r="U774" s="142"/>
      <c r="V774" s="142"/>
      <c r="W774" s="142"/>
    </row>
    <row r="775" spans="1:23" ht="78.75" x14ac:dyDescent="0.25">
      <c r="A775" s="2">
        <v>75</v>
      </c>
      <c r="B775" s="2" t="s">
        <v>1900</v>
      </c>
      <c r="C775" s="7" t="s">
        <v>1901</v>
      </c>
      <c r="D775" s="2" t="s">
        <v>1900</v>
      </c>
      <c r="E775" s="7" t="s">
        <v>1828</v>
      </c>
      <c r="F775" s="7">
        <v>15</v>
      </c>
      <c r="G775" s="2" t="s">
        <v>1902</v>
      </c>
      <c r="H775" s="16" t="s">
        <v>1903</v>
      </c>
      <c r="I775" s="1" t="s">
        <v>1904</v>
      </c>
      <c r="J775" s="1" t="s">
        <v>1905</v>
      </c>
      <c r="K775" s="1" t="s">
        <v>1906</v>
      </c>
      <c r="L775" s="2" t="s">
        <v>1897</v>
      </c>
      <c r="M775" s="7" t="s">
        <v>1907</v>
      </c>
      <c r="N775" s="3" t="s">
        <v>1908</v>
      </c>
      <c r="O775" s="3" t="s">
        <v>1899</v>
      </c>
      <c r="P775" s="3" t="s">
        <v>1909</v>
      </c>
      <c r="Q775" s="3" t="s">
        <v>1910</v>
      </c>
      <c r="R775" s="1" t="s">
        <v>1474</v>
      </c>
      <c r="S775" s="2" t="s">
        <v>1476</v>
      </c>
      <c r="T775" s="141" t="s">
        <v>1911</v>
      </c>
      <c r="U775" s="142"/>
      <c r="V775" s="142"/>
      <c r="W775" s="142"/>
    </row>
    <row r="776" spans="1:23" ht="78.75" x14ac:dyDescent="0.25">
      <c r="A776" s="59">
        <v>76</v>
      </c>
      <c r="B776" s="2" t="s">
        <v>1912</v>
      </c>
      <c r="C776" s="2" t="s">
        <v>1913</v>
      </c>
      <c r="D776" s="2" t="s">
        <v>1912</v>
      </c>
      <c r="E776" s="7" t="s">
        <v>1828</v>
      </c>
      <c r="F776" s="2">
        <v>6</v>
      </c>
      <c r="G776" s="80" t="s">
        <v>1914</v>
      </c>
      <c r="H776" s="16">
        <v>0</v>
      </c>
      <c r="I776" s="1" t="s">
        <v>1915</v>
      </c>
      <c r="J776" s="1" t="s">
        <v>1916</v>
      </c>
      <c r="K776" s="1" t="s">
        <v>1917</v>
      </c>
      <c r="L776" s="1" t="s">
        <v>1897</v>
      </c>
      <c r="M776" s="3" t="s">
        <v>1918</v>
      </c>
      <c r="N776" s="3" t="s">
        <v>1908</v>
      </c>
      <c r="O776" s="3" t="s">
        <v>1899</v>
      </c>
      <c r="P776" s="3" t="s">
        <v>1899</v>
      </c>
      <c r="Q776" s="3" t="s">
        <v>1899</v>
      </c>
      <c r="R776" s="1" t="s">
        <v>1474</v>
      </c>
      <c r="S776" s="7" t="s">
        <v>1476</v>
      </c>
      <c r="T776" s="142"/>
      <c r="U776" s="142"/>
      <c r="V776" s="142"/>
      <c r="W776" s="142"/>
    </row>
    <row r="777" spans="1:23" ht="63" x14ac:dyDescent="0.25">
      <c r="A777" s="2">
        <v>77</v>
      </c>
      <c r="B777" s="2" t="s">
        <v>1919</v>
      </c>
      <c r="C777" s="2" t="s">
        <v>1920</v>
      </c>
      <c r="D777" s="2" t="s">
        <v>1919</v>
      </c>
      <c r="E777" s="7" t="s">
        <v>1828</v>
      </c>
      <c r="F777" s="2">
        <v>11</v>
      </c>
      <c r="G777" s="80" t="s">
        <v>1921</v>
      </c>
      <c r="H777" s="16" t="s">
        <v>1922</v>
      </c>
      <c r="I777" s="1" t="s">
        <v>1923</v>
      </c>
      <c r="J777" s="1" t="s">
        <v>1924</v>
      </c>
      <c r="K777" s="13" t="s">
        <v>1925</v>
      </c>
      <c r="L777" s="1" t="s">
        <v>1897</v>
      </c>
      <c r="M777" s="1" t="s">
        <v>1926</v>
      </c>
      <c r="N777" s="82" t="s">
        <v>418</v>
      </c>
      <c r="O777" s="3" t="s">
        <v>1899</v>
      </c>
      <c r="P777" s="14" t="s">
        <v>1927</v>
      </c>
      <c r="Q777" s="2" t="s">
        <v>1928</v>
      </c>
      <c r="R777" s="1" t="s">
        <v>1474</v>
      </c>
      <c r="S777" s="2" t="s">
        <v>1476</v>
      </c>
      <c r="T777" s="141" t="s">
        <v>1929</v>
      </c>
      <c r="U777" s="142"/>
      <c r="V777" s="142"/>
      <c r="W777" s="142"/>
    </row>
    <row r="778" spans="1:23" ht="78.75" x14ac:dyDescent="0.25">
      <c r="A778" s="59">
        <v>78</v>
      </c>
      <c r="B778" s="2" t="s">
        <v>1930</v>
      </c>
      <c r="C778" s="2" t="s">
        <v>1931</v>
      </c>
      <c r="D778" s="2" t="s">
        <v>1932</v>
      </c>
      <c r="E778" s="7" t="s">
        <v>1492</v>
      </c>
      <c r="F778" s="2">
        <v>4</v>
      </c>
      <c r="G778" s="80" t="s">
        <v>1933</v>
      </c>
      <c r="H778" s="16" t="s">
        <v>1903</v>
      </c>
      <c r="I778" s="1" t="s">
        <v>1934</v>
      </c>
      <c r="J778" s="1"/>
      <c r="K778" s="13"/>
      <c r="L778" s="1" t="s">
        <v>1897</v>
      </c>
      <c r="M778" s="3">
        <v>45460</v>
      </c>
      <c r="N778" s="3">
        <v>46190</v>
      </c>
      <c r="O778" s="3" t="s">
        <v>1899</v>
      </c>
      <c r="P778" s="3" t="s">
        <v>1935</v>
      </c>
      <c r="Q778" s="3" t="s">
        <v>1936</v>
      </c>
      <c r="R778" s="93">
        <v>946050</v>
      </c>
      <c r="S778" s="2" t="s">
        <v>1476</v>
      </c>
      <c r="T778" s="141" t="s">
        <v>1937</v>
      </c>
      <c r="U778" s="142"/>
      <c r="V778" s="142"/>
      <c r="W778" s="142"/>
    </row>
    <row r="779" spans="1:23" ht="141.75" x14ac:dyDescent="0.25">
      <c r="A779" s="2">
        <v>79</v>
      </c>
      <c r="B779" s="2" t="s">
        <v>1465</v>
      </c>
      <c r="C779" s="7" t="s">
        <v>1938</v>
      </c>
      <c r="D779" s="2" t="s">
        <v>1939</v>
      </c>
      <c r="E779" s="3" t="s">
        <v>1940</v>
      </c>
      <c r="F779" s="2">
        <v>1</v>
      </c>
      <c r="G779" s="2" t="s">
        <v>1468</v>
      </c>
      <c r="H779" s="2">
        <v>0</v>
      </c>
      <c r="I779" s="1" t="s">
        <v>1941</v>
      </c>
      <c r="J779" s="13"/>
      <c r="K779" s="13"/>
      <c r="L779" s="2" t="s">
        <v>1472</v>
      </c>
      <c r="M779" s="13" t="s">
        <v>1942</v>
      </c>
      <c r="N779" s="3" t="s">
        <v>1943</v>
      </c>
      <c r="O779" s="3" t="s">
        <v>1944</v>
      </c>
      <c r="P779" s="3" t="s">
        <v>1475</v>
      </c>
      <c r="Q779" s="3" t="s">
        <v>1475</v>
      </c>
      <c r="R779" s="3" t="s">
        <v>1945</v>
      </c>
      <c r="S779" s="7" t="s">
        <v>1476</v>
      </c>
      <c r="T779" s="143"/>
      <c r="U779" s="143"/>
      <c r="V779" s="143"/>
      <c r="W779" s="143"/>
    </row>
    <row r="780" spans="1:23" ht="78.75" x14ac:dyDescent="0.25">
      <c r="A780" s="94">
        <v>80</v>
      </c>
      <c r="B780" s="56" t="s">
        <v>1946</v>
      </c>
      <c r="C780" s="85" t="s">
        <v>1947</v>
      </c>
      <c r="D780" s="56" t="s">
        <v>1948</v>
      </c>
      <c r="E780" s="76" t="s">
        <v>1949</v>
      </c>
      <c r="F780" s="56">
        <v>3</v>
      </c>
      <c r="G780" s="56" t="s">
        <v>1950</v>
      </c>
      <c r="H780" s="56">
        <v>0</v>
      </c>
      <c r="I780" s="95" t="s">
        <v>1951</v>
      </c>
      <c r="J780" s="1"/>
      <c r="K780" s="1"/>
      <c r="L780" s="56" t="s">
        <v>1472</v>
      </c>
      <c r="M780" s="96" t="s">
        <v>1952</v>
      </c>
      <c r="N780" s="76" t="s">
        <v>1953</v>
      </c>
      <c r="O780" s="76" t="s">
        <v>1475</v>
      </c>
      <c r="P780" s="76" t="s">
        <v>1475</v>
      </c>
      <c r="Q780" s="76" t="s">
        <v>1475</v>
      </c>
      <c r="R780" s="95" t="s">
        <v>1954</v>
      </c>
      <c r="S780" s="56" t="s">
        <v>1955</v>
      </c>
      <c r="T780" s="213"/>
      <c r="U780" s="213"/>
      <c r="V780" s="143"/>
      <c r="W780" s="213"/>
    </row>
    <row r="781" spans="1:23" ht="94.5" x14ac:dyDescent="0.25">
      <c r="A781" s="56">
        <v>81</v>
      </c>
      <c r="B781" s="56" t="s">
        <v>1946</v>
      </c>
      <c r="C781" s="85" t="s">
        <v>1956</v>
      </c>
      <c r="D781" s="56" t="s">
        <v>1957</v>
      </c>
      <c r="E781" s="76" t="s">
        <v>1949</v>
      </c>
      <c r="F781" s="56">
        <v>6</v>
      </c>
      <c r="G781" s="56" t="s">
        <v>1958</v>
      </c>
      <c r="H781" s="97">
        <v>0</v>
      </c>
      <c r="I781" s="89" t="s">
        <v>1959</v>
      </c>
      <c r="J781" s="78"/>
      <c r="K781" s="78"/>
      <c r="L781" s="56" t="s">
        <v>1472</v>
      </c>
      <c r="M781" s="96" t="s">
        <v>1960</v>
      </c>
      <c r="N781" s="96" t="s">
        <v>1961</v>
      </c>
      <c r="O781" s="76" t="s">
        <v>1475</v>
      </c>
      <c r="P781" s="76" t="s">
        <v>1475</v>
      </c>
      <c r="Q781" s="76" t="s">
        <v>1475</v>
      </c>
      <c r="R781" s="96" t="s">
        <v>1959</v>
      </c>
      <c r="S781" s="56" t="s">
        <v>1962</v>
      </c>
      <c r="T781" s="213"/>
      <c r="U781" s="213"/>
      <c r="V781" s="143"/>
      <c r="W781" s="213"/>
    </row>
    <row r="782" spans="1:23" ht="63" x14ac:dyDescent="0.25">
      <c r="A782" s="94">
        <v>82</v>
      </c>
      <c r="B782" s="56" t="s">
        <v>1946</v>
      </c>
      <c r="C782" s="85" t="s">
        <v>1963</v>
      </c>
      <c r="D782" s="56" t="s">
        <v>1957</v>
      </c>
      <c r="E782" s="76" t="s">
        <v>1949</v>
      </c>
      <c r="F782" s="56">
        <v>6</v>
      </c>
      <c r="G782" s="56" t="s">
        <v>1958</v>
      </c>
      <c r="H782" s="97">
        <v>0</v>
      </c>
      <c r="I782" s="98">
        <v>24847.200000000001</v>
      </c>
      <c r="J782" s="78"/>
      <c r="K782" s="78"/>
      <c r="L782" s="56" t="s">
        <v>1472</v>
      </c>
      <c r="M782" s="96" t="s">
        <v>1926</v>
      </c>
      <c r="N782" s="95" t="s">
        <v>1964</v>
      </c>
      <c r="O782" s="76" t="s">
        <v>1965</v>
      </c>
      <c r="P782" s="76" t="s">
        <v>1966</v>
      </c>
      <c r="Q782" s="76" t="s">
        <v>1967</v>
      </c>
      <c r="R782" s="96">
        <v>25056</v>
      </c>
      <c r="S782" s="85" t="s">
        <v>1476</v>
      </c>
      <c r="T782" s="165" t="s">
        <v>1968</v>
      </c>
      <c r="U782" s="213"/>
      <c r="V782" s="143"/>
      <c r="W782" s="213"/>
    </row>
    <row r="783" spans="1:23" ht="47.25" x14ac:dyDescent="0.25">
      <c r="A783" s="56">
        <v>83</v>
      </c>
      <c r="B783" s="56" t="s">
        <v>1969</v>
      </c>
      <c r="C783" s="85" t="s">
        <v>1970</v>
      </c>
      <c r="D783" s="56" t="s">
        <v>1971</v>
      </c>
      <c r="E783" s="76" t="s">
        <v>1949</v>
      </c>
      <c r="F783" s="56">
        <v>5</v>
      </c>
      <c r="G783" s="56" t="s">
        <v>1972</v>
      </c>
      <c r="H783" s="97">
        <v>0</v>
      </c>
      <c r="I783" s="89" t="s">
        <v>1973</v>
      </c>
      <c r="J783" s="78"/>
      <c r="K783" s="78"/>
      <c r="L783" s="96" t="s">
        <v>1495</v>
      </c>
      <c r="M783" s="96" t="s">
        <v>1974</v>
      </c>
      <c r="N783" s="96" t="s">
        <v>1975</v>
      </c>
      <c r="O783" s="76" t="s">
        <v>1475</v>
      </c>
      <c r="P783" s="76" t="s">
        <v>1976</v>
      </c>
      <c r="Q783" s="76" t="s">
        <v>1977</v>
      </c>
      <c r="R783" s="96" t="s">
        <v>1976</v>
      </c>
      <c r="S783" s="85" t="s">
        <v>14</v>
      </c>
      <c r="T783" s="165" t="s">
        <v>1978</v>
      </c>
      <c r="U783" s="213"/>
      <c r="V783" s="143"/>
      <c r="W783" s="213"/>
    </row>
    <row r="784" spans="1:23" ht="141.75" x14ac:dyDescent="0.25">
      <c r="A784" s="94">
        <v>84</v>
      </c>
      <c r="B784" s="56" t="s">
        <v>1969</v>
      </c>
      <c r="C784" s="85" t="s">
        <v>1979</v>
      </c>
      <c r="D784" s="56" t="s">
        <v>1980</v>
      </c>
      <c r="E784" s="56" t="s">
        <v>1949</v>
      </c>
      <c r="F784" s="56">
        <v>17</v>
      </c>
      <c r="G784" s="56" t="s">
        <v>1981</v>
      </c>
      <c r="H784" s="97">
        <v>0</v>
      </c>
      <c r="I784" s="89" t="s">
        <v>1982</v>
      </c>
      <c r="J784" s="78"/>
      <c r="K784" s="78"/>
      <c r="L784" s="95" t="s">
        <v>1472</v>
      </c>
      <c r="M784" s="96" t="s">
        <v>1983</v>
      </c>
      <c r="N784" s="95" t="s">
        <v>1984</v>
      </c>
      <c r="O784" s="89" t="s">
        <v>1475</v>
      </c>
      <c r="P784" s="56" t="s">
        <v>1985</v>
      </c>
      <c r="Q784" s="95" t="s">
        <v>1986</v>
      </c>
      <c r="R784" s="96">
        <f>31948.5+512.5</f>
        <v>32461</v>
      </c>
      <c r="S784" s="85" t="s">
        <v>14</v>
      </c>
      <c r="T784" s="165" t="s">
        <v>1987</v>
      </c>
      <c r="U784" s="213"/>
      <c r="V784" s="143"/>
      <c r="W784" s="213"/>
    </row>
    <row r="785" spans="1:23" ht="94.5" x14ac:dyDescent="0.25">
      <c r="A785" s="56">
        <v>85</v>
      </c>
      <c r="B785" s="56" t="s">
        <v>1490</v>
      </c>
      <c r="C785" s="85" t="s">
        <v>1988</v>
      </c>
      <c r="D785" s="56" t="s">
        <v>1989</v>
      </c>
      <c r="E785" s="85" t="s">
        <v>1677</v>
      </c>
      <c r="F785" s="56">
        <v>1</v>
      </c>
      <c r="G785" s="56" t="s">
        <v>1990</v>
      </c>
      <c r="H785" s="97">
        <v>0</v>
      </c>
      <c r="I785" s="89" t="s">
        <v>1991</v>
      </c>
      <c r="J785" s="78"/>
      <c r="K785" s="78"/>
      <c r="L785" s="96" t="s">
        <v>1992</v>
      </c>
      <c r="M785" s="96" t="s">
        <v>1993</v>
      </c>
      <c r="N785" s="96" t="s">
        <v>1994</v>
      </c>
      <c r="O785" s="89" t="s">
        <v>1995</v>
      </c>
      <c r="P785" s="56" t="s">
        <v>1996</v>
      </c>
      <c r="Q785" s="99" t="s">
        <v>1997</v>
      </c>
      <c r="R785" s="96">
        <f>125000+23750</f>
        <v>148750</v>
      </c>
      <c r="S785" s="85" t="s">
        <v>14</v>
      </c>
      <c r="T785" s="165" t="s">
        <v>1998</v>
      </c>
      <c r="U785" s="165"/>
      <c r="V785" s="139"/>
      <c r="W785" s="165"/>
    </row>
    <row r="786" spans="1:23" ht="63" x14ac:dyDescent="0.25">
      <c r="A786" s="94">
        <v>86</v>
      </c>
      <c r="B786" s="56" t="s">
        <v>1490</v>
      </c>
      <c r="C786" s="85" t="s">
        <v>1999</v>
      </c>
      <c r="D786" s="56" t="s">
        <v>1989</v>
      </c>
      <c r="E786" s="85" t="s">
        <v>1677</v>
      </c>
      <c r="F786" s="56">
        <v>4</v>
      </c>
      <c r="G786" s="56" t="s">
        <v>2000</v>
      </c>
      <c r="H786" s="97">
        <v>0</v>
      </c>
      <c r="I786" s="89" t="s">
        <v>2001</v>
      </c>
      <c r="J786" s="78"/>
      <c r="K786" s="78"/>
      <c r="L786" s="96" t="s">
        <v>1992</v>
      </c>
      <c r="M786" s="96" t="s">
        <v>2002</v>
      </c>
      <c r="N786" s="96" t="s">
        <v>1994</v>
      </c>
      <c r="O786" s="89" t="s">
        <v>2003</v>
      </c>
      <c r="P786" s="56" t="s">
        <v>2004</v>
      </c>
      <c r="Q786" s="99" t="s">
        <v>2005</v>
      </c>
      <c r="R786" s="96" t="s">
        <v>2001</v>
      </c>
      <c r="S786" s="85" t="s">
        <v>14</v>
      </c>
      <c r="T786" s="165" t="s">
        <v>2006</v>
      </c>
      <c r="U786" s="213"/>
      <c r="V786" s="143"/>
      <c r="W786" s="213"/>
    </row>
    <row r="787" spans="1:23" ht="126" x14ac:dyDescent="0.25">
      <c r="A787" s="56">
        <v>87</v>
      </c>
      <c r="B787" s="56" t="s">
        <v>1490</v>
      </c>
      <c r="C787" s="85" t="s">
        <v>2007</v>
      </c>
      <c r="D787" s="56" t="s">
        <v>1989</v>
      </c>
      <c r="E787" s="85" t="s">
        <v>1677</v>
      </c>
      <c r="F787" s="56">
        <v>3</v>
      </c>
      <c r="G787" s="56" t="s">
        <v>2008</v>
      </c>
      <c r="H787" s="97">
        <v>0</v>
      </c>
      <c r="I787" s="89" t="s">
        <v>2009</v>
      </c>
      <c r="J787" s="78"/>
      <c r="K787" s="78"/>
      <c r="L787" s="96" t="s">
        <v>1992</v>
      </c>
      <c r="M787" s="96" t="s">
        <v>2002</v>
      </c>
      <c r="N787" s="96" t="s">
        <v>1994</v>
      </c>
      <c r="O787" s="89" t="s">
        <v>2010</v>
      </c>
      <c r="P787" s="56" t="s">
        <v>2011</v>
      </c>
      <c r="Q787" s="99" t="s">
        <v>2012</v>
      </c>
      <c r="R787" s="96" t="s">
        <v>2009</v>
      </c>
      <c r="S787" s="85" t="s">
        <v>14</v>
      </c>
      <c r="T787" s="165" t="s">
        <v>2013</v>
      </c>
      <c r="U787" s="213"/>
      <c r="V787" s="143"/>
      <c r="W787" s="213"/>
    </row>
    <row r="788" spans="1:23" ht="126" x14ac:dyDescent="0.25">
      <c r="A788" s="94">
        <v>88</v>
      </c>
      <c r="B788" s="56" t="s">
        <v>1490</v>
      </c>
      <c r="C788" s="85" t="s">
        <v>2014</v>
      </c>
      <c r="D788" s="56" t="s">
        <v>1989</v>
      </c>
      <c r="E788" s="85" t="s">
        <v>1677</v>
      </c>
      <c r="F788" s="56">
        <v>5</v>
      </c>
      <c r="G788" s="56" t="s">
        <v>2015</v>
      </c>
      <c r="H788" s="97">
        <v>0</v>
      </c>
      <c r="I788" s="89" t="s">
        <v>2016</v>
      </c>
      <c r="J788" s="78"/>
      <c r="K788" s="78"/>
      <c r="L788" s="96" t="s">
        <v>1992</v>
      </c>
      <c r="M788" s="96" t="s">
        <v>2002</v>
      </c>
      <c r="N788" s="96" t="s">
        <v>1994</v>
      </c>
      <c r="O788" s="89" t="s">
        <v>2017</v>
      </c>
      <c r="P788" s="56" t="s">
        <v>2018</v>
      </c>
      <c r="Q788" s="99" t="s">
        <v>2019</v>
      </c>
      <c r="R788" s="96" t="s">
        <v>2016</v>
      </c>
      <c r="S788" s="85" t="s">
        <v>14</v>
      </c>
      <c r="T788" s="165" t="s">
        <v>2020</v>
      </c>
      <c r="U788" s="213"/>
      <c r="V788" s="143"/>
      <c r="W788" s="213"/>
    </row>
    <row r="789" spans="1:23" ht="63" x14ac:dyDescent="0.25">
      <c r="A789" s="56">
        <v>89</v>
      </c>
      <c r="B789" s="56" t="s">
        <v>1490</v>
      </c>
      <c r="C789" s="85" t="s">
        <v>2021</v>
      </c>
      <c r="D789" s="56" t="s">
        <v>1989</v>
      </c>
      <c r="E789" s="85" t="s">
        <v>1677</v>
      </c>
      <c r="F789" s="56">
        <v>1</v>
      </c>
      <c r="G789" s="56" t="s">
        <v>2015</v>
      </c>
      <c r="H789" s="97">
        <v>0</v>
      </c>
      <c r="I789" s="89" t="s">
        <v>2022</v>
      </c>
      <c r="J789" s="78"/>
      <c r="K789" s="78"/>
      <c r="L789" s="96" t="s">
        <v>1992</v>
      </c>
      <c r="M789" s="96" t="s">
        <v>1993</v>
      </c>
      <c r="N789" s="96" t="s">
        <v>1994</v>
      </c>
      <c r="O789" s="89" t="s">
        <v>2023</v>
      </c>
      <c r="P789" s="56" t="s">
        <v>2024</v>
      </c>
      <c r="Q789" s="99" t="s">
        <v>2025</v>
      </c>
      <c r="R789" s="96" t="s">
        <v>2022</v>
      </c>
      <c r="S789" s="85" t="s">
        <v>14</v>
      </c>
      <c r="T789" s="165" t="s">
        <v>2026</v>
      </c>
      <c r="U789" s="213"/>
      <c r="V789" s="143"/>
      <c r="W789" s="213"/>
    </row>
    <row r="790" spans="1:23" ht="126" x14ac:dyDescent="0.25">
      <c r="A790" s="94">
        <v>90</v>
      </c>
      <c r="B790" s="56" t="s">
        <v>1490</v>
      </c>
      <c r="C790" s="85" t="s">
        <v>2027</v>
      </c>
      <c r="D790" s="56" t="s">
        <v>1989</v>
      </c>
      <c r="E790" s="85" t="s">
        <v>1677</v>
      </c>
      <c r="F790" s="56">
        <v>1</v>
      </c>
      <c r="G790" s="56" t="s">
        <v>2008</v>
      </c>
      <c r="H790" s="97">
        <v>0</v>
      </c>
      <c r="I790" s="89" t="s">
        <v>2028</v>
      </c>
      <c r="J790" s="78"/>
      <c r="K790" s="78"/>
      <c r="L790" s="96" t="s">
        <v>1992</v>
      </c>
      <c r="M790" s="96" t="s">
        <v>685</v>
      </c>
      <c r="N790" s="96" t="s">
        <v>1994</v>
      </c>
      <c r="O790" s="89" t="s">
        <v>2029</v>
      </c>
      <c r="P790" s="56" t="s">
        <v>2030</v>
      </c>
      <c r="Q790" s="99" t="s">
        <v>2031</v>
      </c>
      <c r="R790" s="96" t="s">
        <v>2028</v>
      </c>
      <c r="S790" s="85" t="s">
        <v>14</v>
      </c>
      <c r="T790" s="165" t="s">
        <v>2032</v>
      </c>
      <c r="U790" s="213"/>
      <c r="V790" s="143"/>
      <c r="W790" s="213"/>
    </row>
    <row r="791" spans="1:23" ht="126" x14ac:dyDescent="0.25">
      <c r="A791" s="56">
        <v>91</v>
      </c>
      <c r="B791" s="56" t="s">
        <v>1490</v>
      </c>
      <c r="C791" s="85" t="s">
        <v>2033</v>
      </c>
      <c r="D791" s="56" t="s">
        <v>1989</v>
      </c>
      <c r="E791" s="85" t="s">
        <v>1677</v>
      </c>
      <c r="F791" s="56">
        <v>3</v>
      </c>
      <c r="G791" s="56" t="s">
        <v>2034</v>
      </c>
      <c r="H791" s="97">
        <v>0</v>
      </c>
      <c r="I791" s="89" t="s">
        <v>2035</v>
      </c>
      <c r="J791" s="78"/>
      <c r="K791" s="78"/>
      <c r="L791" s="96" t="s">
        <v>1992</v>
      </c>
      <c r="M791" s="96" t="s">
        <v>2002</v>
      </c>
      <c r="N791" s="96" t="s">
        <v>1994</v>
      </c>
      <c r="O791" s="89" t="s">
        <v>2036</v>
      </c>
      <c r="P791" s="89" t="s">
        <v>2035</v>
      </c>
      <c r="Q791" s="99" t="s">
        <v>2037</v>
      </c>
      <c r="R791" s="96" t="s">
        <v>2035</v>
      </c>
      <c r="S791" s="85" t="s">
        <v>14</v>
      </c>
      <c r="T791" s="165" t="s">
        <v>2038</v>
      </c>
      <c r="U791" s="213"/>
      <c r="V791" s="143"/>
      <c r="W791" s="213"/>
    </row>
    <row r="792" spans="1:23" ht="126" x14ac:dyDescent="0.25">
      <c r="A792" s="94">
        <v>92</v>
      </c>
      <c r="B792" s="56" t="s">
        <v>1490</v>
      </c>
      <c r="C792" s="85" t="s">
        <v>2039</v>
      </c>
      <c r="D792" s="56" t="s">
        <v>1989</v>
      </c>
      <c r="E792" s="85" t="s">
        <v>1677</v>
      </c>
      <c r="F792" s="56">
        <v>4</v>
      </c>
      <c r="G792" s="56" t="s">
        <v>2040</v>
      </c>
      <c r="H792" s="97">
        <v>0</v>
      </c>
      <c r="I792" s="98">
        <v>33563.949999999997</v>
      </c>
      <c r="J792" s="78"/>
      <c r="K792" s="78"/>
      <c r="L792" s="96" t="s">
        <v>1992</v>
      </c>
      <c r="M792" s="96" t="s">
        <v>2002</v>
      </c>
      <c r="N792" s="96" t="s">
        <v>1994</v>
      </c>
      <c r="O792" s="89" t="s">
        <v>2041</v>
      </c>
      <c r="P792" s="56" t="s">
        <v>2042</v>
      </c>
      <c r="Q792" s="99" t="s">
        <v>2043</v>
      </c>
      <c r="R792" s="96">
        <v>33563.949999999997</v>
      </c>
      <c r="S792" s="85" t="s">
        <v>14</v>
      </c>
      <c r="T792" s="165" t="s">
        <v>2044</v>
      </c>
      <c r="U792" s="213"/>
      <c r="V792" s="143"/>
      <c r="W792" s="213"/>
    </row>
    <row r="793" spans="1:23" ht="94.5" x14ac:dyDescent="0.25">
      <c r="A793" s="56">
        <v>93</v>
      </c>
      <c r="B793" s="56" t="s">
        <v>1490</v>
      </c>
      <c r="C793" s="85" t="s">
        <v>2045</v>
      </c>
      <c r="D793" s="56" t="s">
        <v>1989</v>
      </c>
      <c r="E793" s="85" t="s">
        <v>1677</v>
      </c>
      <c r="F793" s="56">
        <v>1</v>
      </c>
      <c r="G793" s="56" t="s">
        <v>2046</v>
      </c>
      <c r="H793" s="95" t="s">
        <v>2047</v>
      </c>
      <c r="I793" s="89" t="s">
        <v>2048</v>
      </c>
      <c r="J793" s="78"/>
      <c r="K793" s="78"/>
      <c r="L793" s="96" t="s">
        <v>1992</v>
      </c>
      <c r="M793" s="96" t="s">
        <v>1993</v>
      </c>
      <c r="N793" s="96" t="s">
        <v>1994</v>
      </c>
      <c r="O793" s="89" t="s">
        <v>2049</v>
      </c>
      <c r="P793" s="56" t="s">
        <v>2050</v>
      </c>
      <c r="Q793" s="99" t="s">
        <v>2051</v>
      </c>
      <c r="R793" s="96">
        <f>193000+36670</f>
        <v>229670</v>
      </c>
      <c r="S793" s="85" t="s">
        <v>14</v>
      </c>
      <c r="T793" s="165" t="s">
        <v>2052</v>
      </c>
      <c r="U793" s="213"/>
      <c r="V793" s="143"/>
      <c r="W793" s="213"/>
    </row>
    <row r="794" spans="1:23" ht="63" x14ac:dyDescent="0.25">
      <c r="A794" s="94">
        <v>94</v>
      </c>
      <c r="B794" s="56" t="s">
        <v>1490</v>
      </c>
      <c r="C794" s="85" t="s">
        <v>2053</v>
      </c>
      <c r="D794" s="56" t="s">
        <v>1989</v>
      </c>
      <c r="E794" s="85" t="s">
        <v>1677</v>
      </c>
      <c r="F794" s="56">
        <v>1</v>
      </c>
      <c r="G794" s="56" t="s">
        <v>2054</v>
      </c>
      <c r="H794" s="97">
        <v>0</v>
      </c>
      <c r="I794" s="89" t="s">
        <v>2055</v>
      </c>
      <c r="J794" s="78"/>
      <c r="K794" s="78"/>
      <c r="L794" s="96" t="s">
        <v>1992</v>
      </c>
      <c r="M794" s="96" t="s">
        <v>685</v>
      </c>
      <c r="N794" s="96" t="s">
        <v>1994</v>
      </c>
      <c r="O794" s="89" t="s">
        <v>2056</v>
      </c>
      <c r="P794" s="56" t="s">
        <v>2057</v>
      </c>
      <c r="Q794" s="99" t="s">
        <v>2058</v>
      </c>
      <c r="R794" s="96" t="s">
        <v>2055</v>
      </c>
      <c r="S794" s="85" t="s">
        <v>14</v>
      </c>
      <c r="T794" s="165" t="s">
        <v>2059</v>
      </c>
      <c r="U794" s="213"/>
      <c r="V794" s="143"/>
      <c r="W794" s="213"/>
    </row>
    <row r="795" spans="1:23" ht="94.5" x14ac:dyDescent="0.25">
      <c r="A795" s="56">
        <v>95</v>
      </c>
      <c r="B795" s="56" t="s">
        <v>1490</v>
      </c>
      <c r="C795" s="85" t="s">
        <v>2060</v>
      </c>
      <c r="D795" s="56" t="s">
        <v>1989</v>
      </c>
      <c r="E795" s="85" t="s">
        <v>1677</v>
      </c>
      <c r="F795" s="56">
        <v>3</v>
      </c>
      <c r="G795" s="56" t="s">
        <v>2061</v>
      </c>
      <c r="H795" s="97">
        <v>0</v>
      </c>
      <c r="I795" s="89" t="s">
        <v>2062</v>
      </c>
      <c r="J795" s="78"/>
      <c r="K795" s="78"/>
      <c r="L795" s="96" t="s">
        <v>1992</v>
      </c>
      <c r="M795" s="96" t="s">
        <v>2002</v>
      </c>
      <c r="N795" s="96" t="s">
        <v>1994</v>
      </c>
      <c r="O795" s="89" t="s">
        <v>2063</v>
      </c>
      <c r="P795" s="56" t="s">
        <v>2064</v>
      </c>
      <c r="Q795" s="99" t="s">
        <v>2065</v>
      </c>
      <c r="R795" s="96">
        <v>11898.81</v>
      </c>
      <c r="S795" s="85" t="s">
        <v>14</v>
      </c>
      <c r="T795" s="165" t="s">
        <v>2066</v>
      </c>
      <c r="U795" s="213"/>
      <c r="V795" s="143"/>
      <c r="W795" s="213"/>
    </row>
    <row r="796" spans="1:23" ht="94.5" x14ac:dyDescent="0.25">
      <c r="A796" s="94">
        <v>96</v>
      </c>
      <c r="B796" s="56" t="s">
        <v>1490</v>
      </c>
      <c r="C796" s="85" t="s">
        <v>2067</v>
      </c>
      <c r="D796" s="56" t="s">
        <v>1989</v>
      </c>
      <c r="E796" s="85" t="s">
        <v>1677</v>
      </c>
      <c r="F796" s="56">
        <v>3</v>
      </c>
      <c r="G796" s="56" t="s">
        <v>2068</v>
      </c>
      <c r="H796" s="95" t="s">
        <v>2047</v>
      </c>
      <c r="I796" s="89" t="s">
        <v>2069</v>
      </c>
      <c r="J796" s="78"/>
      <c r="K796" s="78"/>
      <c r="L796" s="96" t="s">
        <v>1992</v>
      </c>
      <c r="M796" s="96" t="s">
        <v>2002</v>
      </c>
      <c r="N796" s="96" t="s">
        <v>1994</v>
      </c>
      <c r="O796" s="89" t="s">
        <v>2070</v>
      </c>
      <c r="P796" s="56" t="s">
        <v>2071</v>
      </c>
      <c r="Q796" s="99" t="s">
        <v>2072</v>
      </c>
      <c r="R796" s="96">
        <f>115000+21850</f>
        <v>136850</v>
      </c>
      <c r="S796" s="85" t="s">
        <v>14</v>
      </c>
      <c r="T796" s="165" t="s">
        <v>2073</v>
      </c>
      <c r="U796" s="213"/>
      <c r="V796" s="143"/>
      <c r="W796" s="213"/>
    </row>
    <row r="797" spans="1:23" ht="94.5" x14ac:dyDescent="0.25">
      <c r="A797" s="56">
        <v>97</v>
      </c>
      <c r="B797" s="56" t="s">
        <v>1490</v>
      </c>
      <c r="C797" s="85" t="s">
        <v>2074</v>
      </c>
      <c r="D797" s="56" t="s">
        <v>1989</v>
      </c>
      <c r="E797" s="85" t="s">
        <v>1677</v>
      </c>
      <c r="F797" s="56">
        <v>2</v>
      </c>
      <c r="G797" s="56" t="s">
        <v>2075</v>
      </c>
      <c r="H797" s="97">
        <v>0</v>
      </c>
      <c r="I797" s="89" t="s">
        <v>2076</v>
      </c>
      <c r="J797" s="78"/>
      <c r="K797" s="78"/>
      <c r="L797" s="96" t="s">
        <v>1992</v>
      </c>
      <c r="M797" s="96" t="s">
        <v>2002</v>
      </c>
      <c r="N797" s="96" t="s">
        <v>1994</v>
      </c>
      <c r="O797" s="89" t="s">
        <v>2077</v>
      </c>
      <c r="P797" s="56" t="s">
        <v>2078</v>
      </c>
      <c r="Q797" s="99" t="s">
        <v>2079</v>
      </c>
      <c r="R797" s="96">
        <v>6426</v>
      </c>
      <c r="S797" s="85" t="s">
        <v>14</v>
      </c>
      <c r="T797" s="165" t="s">
        <v>2080</v>
      </c>
      <c r="U797" s="213"/>
      <c r="V797" s="143"/>
      <c r="W797" s="213"/>
    </row>
    <row r="798" spans="1:23" ht="63" x14ac:dyDescent="0.25">
      <c r="A798" s="94">
        <v>98</v>
      </c>
      <c r="B798" s="56" t="s">
        <v>1490</v>
      </c>
      <c r="C798" s="85" t="s">
        <v>2081</v>
      </c>
      <c r="D798" s="56" t="s">
        <v>1989</v>
      </c>
      <c r="E798" s="85" t="s">
        <v>1677</v>
      </c>
      <c r="F798" s="56">
        <v>1</v>
      </c>
      <c r="G798" s="56" t="s">
        <v>2082</v>
      </c>
      <c r="H798" s="97">
        <v>0</v>
      </c>
      <c r="I798" s="89" t="s">
        <v>2083</v>
      </c>
      <c r="J798" s="78"/>
      <c r="K798" s="78"/>
      <c r="L798" s="96" t="s">
        <v>1992</v>
      </c>
      <c r="M798" s="96" t="s">
        <v>2002</v>
      </c>
      <c r="N798" s="96" t="s">
        <v>1994</v>
      </c>
      <c r="O798" s="89" t="s">
        <v>2084</v>
      </c>
      <c r="P798" s="56" t="s">
        <v>2085</v>
      </c>
      <c r="Q798" s="95" t="s">
        <v>2086</v>
      </c>
      <c r="R798" s="96" t="s">
        <v>2083</v>
      </c>
      <c r="S798" s="85" t="s">
        <v>14</v>
      </c>
      <c r="T798" s="165" t="s">
        <v>2087</v>
      </c>
      <c r="U798" s="213"/>
      <c r="V798" s="143"/>
      <c r="W798" s="213"/>
    </row>
    <row r="799" spans="1:23" ht="63" x14ac:dyDescent="0.25">
      <c r="A799" s="56">
        <v>99</v>
      </c>
      <c r="B799" s="56" t="s">
        <v>1490</v>
      </c>
      <c r="C799" s="85" t="s">
        <v>2088</v>
      </c>
      <c r="D799" s="56" t="s">
        <v>1989</v>
      </c>
      <c r="E799" s="85" t="s">
        <v>1677</v>
      </c>
      <c r="F799" s="56">
        <v>1</v>
      </c>
      <c r="G799" s="56" t="s">
        <v>2089</v>
      </c>
      <c r="H799" s="97">
        <v>0</v>
      </c>
      <c r="I799" s="89" t="s">
        <v>2090</v>
      </c>
      <c r="J799" s="78"/>
      <c r="K799" s="78"/>
      <c r="L799" s="96" t="s">
        <v>1992</v>
      </c>
      <c r="M799" s="96" t="s">
        <v>1993</v>
      </c>
      <c r="N799" s="96" t="s">
        <v>1994</v>
      </c>
      <c r="O799" s="89" t="s">
        <v>2091</v>
      </c>
      <c r="P799" s="95" t="s">
        <v>2092</v>
      </c>
      <c r="Q799" s="95" t="s">
        <v>2093</v>
      </c>
      <c r="R799" s="96" t="s">
        <v>2090</v>
      </c>
      <c r="S799" s="85" t="s">
        <v>14</v>
      </c>
      <c r="T799" s="165" t="s">
        <v>2094</v>
      </c>
      <c r="U799" s="213"/>
      <c r="V799" s="143"/>
      <c r="W799" s="213"/>
    </row>
    <row r="800" spans="1:23" ht="63" x14ac:dyDescent="0.25">
      <c r="A800" s="94">
        <v>100</v>
      </c>
      <c r="B800" s="56" t="s">
        <v>1490</v>
      </c>
      <c r="C800" s="85" t="s">
        <v>2095</v>
      </c>
      <c r="D800" s="56" t="s">
        <v>1989</v>
      </c>
      <c r="E800" s="85" t="s">
        <v>1677</v>
      </c>
      <c r="F800" s="56">
        <v>2</v>
      </c>
      <c r="G800" s="56" t="s">
        <v>2096</v>
      </c>
      <c r="H800" s="97">
        <v>0</v>
      </c>
      <c r="I800" s="89" t="s">
        <v>2097</v>
      </c>
      <c r="J800" s="78"/>
      <c r="K800" s="78"/>
      <c r="L800" s="96" t="s">
        <v>1992</v>
      </c>
      <c r="M800" s="96" t="s">
        <v>2098</v>
      </c>
      <c r="N800" s="96" t="s">
        <v>1994</v>
      </c>
      <c r="O800" s="89" t="s">
        <v>2099</v>
      </c>
      <c r="P800" s="56" t="s">
        <v>2100</v>
      </c>
      <c r="Q800" s="95" t="s">
        <v>2101</v>
      </c>
      <c r="R800" s="96" t="s">
        <v>2097</v>
      </c>
      <c r="S800" s="85" t="s">
        <v>14</v>
      </c>
      <c r="T800" s="165" t="s">
        <v>2102</v>
      </c>
      <c r="U800" s="213"/>
      <c r="V800" s="143"/>
      <c r="W800" s="213"/>
    </row>
    <row r="801" spans="1:23" ht="299.25" x14ac:dyDescent="0.25">
      <c r="A801" s="2">
        <v>101</v>
      </c>
      <c r="B801" s="2" t="s">
        <v>1465</v>
      </c>
      <c r="C801" s="7" t="s">
        <v>2103</v>
      </c>
      <c r="D801" s="2" t="s">
        <v>2104</v>
      </c>
      <c r="E801" s="3" t="s">
        <v>1940</v>
      </c>
      <c r="F801" s="2">
        <v>1</v>
      </c>
      <c r="G801" s="2" t="s">
        <v>1468</v>
      </c>
      <c r="H801" s="2">
        <v>0</v>
      </c>
      <c r="I801" s="13" t="s">
        <v>2105</v>
      </c>
      <c r="J801" s="13"/>
      <c r="K801" s="13"/>
      <c r="L801" s="2" t="s">
        <v>1472</v>
      </c>
      <c r="M801" s="13" t="s">
        <v>1942</v>
      </c>
      <c r="N801" s="3" t="s">
        <v>2106</v>
      </c>
      <c r="O801" s="3" t="s">
        <v>2107</v>
      </c>
      <c r="P801" s="3" t="s">
        <v>1475</v>
      </c>
      <c r="Q801" s="3" t="s">
        <v>1475</v>
      </c>
      <c r="R801" s="7" t="s">
        <v>2108</v>
      </c>
      <c r="S801" s="7" t="s">
        <v>1476</v>
      </c>
      <c r="T801" s="139"/>
      <c r="U801" s="143"/>
      <c r="V801" s="143"/>
      <c r="W801" s="143"/>
    </row>
    <row r="802" spans="1:23" ht="78.75" x14ac:dyDescent="0.25">
      <c r="A802" s="59">
        <v>102</v>
      </c>
      <c r="B802" s="2" t="s">
        <v>1946</v>
      </c>
      <c r="C802" s="7" t="s">
        <v>2109</v>
      </c>
      <c r="D802" s="2" t="s">
        <v>2110</v>
      </c>
      <c r="E802" s="7" t="s">
        <v>1480</v>
      </c>
      <c r="F802" s="7">
        <v>1</v>
      </c>
      <c r="G802" s="2" t="s">
        <v>2111</v>
      </c>
      <c r="H802" s="2">
        <v>0</v>
      </c>
      <c r="I802" s="7" t="s">
        <v>2112</v>
      </c>
      <c r="J802" s="7"/>
      <c r="K802" s="7"/>
      <c r="L802" s="2" t="s">
        <v>1472</v>
      </c>
      <c r="M802" s="7" t="s">
        <v>2113</v>
      </c>
      <c r="N802" s="7" t="s">
        <v>2114</v>
      </c>
      <c r="O802" s="3" t="s">
        <v>1475</v>
      </c>
      <c r="P802" s="3" t="s">
        <v>1475</v>
      </c>
      <c r="Q802" s="3" t="s">
        <v>1475</v>
      </c>
      <c r="R802" s="7" t="s">
        <v>2112</v>
      </c>
      <c r="S802" s="2" t="s">
        <v>2115</v>
      </c>
      <c r="T802" s="139"/>
      <c r="U802" s="143"/>
      <c r="V802" s="143"/>
      <c r="W802" s="143"/>
    </row>
    <row r="803" spans="1:23" ht="63" x14ac:dyDescent="0.25">
      <c r="A803" s="2">
        <v>103</v>
      </c>
      <c r="B803" s="2" t="s">
        <v>2116</v>
      </c>
      <c r="C803" s="7" t="s">
        <v>2117</v>
      </c>
      <c r="D803" s="2" t="s">
        <v>2118</v>
      </c>
      <c r="E803" s="7" t="s">
        <v>1480</v>
      </c>
      <c r="F803" s="7">
        <v>1</v>
      </c>
      <c r="G803" s="2" t="s">
        <v>1972</v>
      </c>
      <c r="H803" s="2">
        <v>0</v>
      </c>
      <c r="I803" s="7" t="s">
        <v>1976</v>
      </c>
      <c r="J803" s="7"/>
      <c r="K803" s="7"/>
      <c r="L803" s="2" t="s">
        <v>1472</v>
      </c>
      <c r="M803" s="7" t="s">
        <v>2119</v>
      </c>
      <c r="N803" s="7" t="s">
        <v>1975</v>
      </c>
      <c r="O803" s="3" t="s">
        <v>1475</v>
      </c>
      <c r="P803" s="3" t="s">
        <v>1976</v>
      </c>
      <c r="Q803" s="3" t="s">
        <v>2120</v>
      </c>
      <c r="R803" s="7" t="s">
        <v>1976</v>
      </c>
      <c r="S803" s="7" t="s">
        <v>14</v>
      </c>
      <c r="T803" s="139"/>
      <c r="U803" s="143"/>
      <c r="V803" s="143"/>
      <c r="W803" s="143"/>
    </row>
    <row r="804" spans="1:23" ht="267.75" x14ac:dyDescent="0.25">
      <c r="A804" s="59">
        <v>104</v>
      </c>
      <c r="B804" s="2" t="s">
        <v>1946</v>
      </c>
      <c r="C804" s="7" t="s">
        <v>2121</v>
      </c>
      <c r="D804" s="2" t="s">
        <v>2122</v>
      </c>
      <c r="E804" s="7" t="s">
        <v>1480</v>
      </c>
      <c r="F804" s="7">
        <v>6</v>
      </c>
      <c r="G804" s="2" t="s">
        <v>1958</v>
      </c>
      <c r="H804" s="2">
        <v>0</v>
      </c>
      <c r="I804" s="7" t="s">
        <v>2123</v>
      </c>
      <c r="J804" s="7"/>
      <c r="K804" s="7"/>
      <c r="L804" s="2" t="s">
        <v>1472</v>
      </c>
      <c r="M804" s="7" t="s">
        <v>2124</v>
      </c>
      <c r="N804" s="2" t="s">
        <v>2125</v>
      </c>
      <c r="O804" s="3" t="s">
        <v>2126</v>
      </c>
      <c r="P804" s="3" t="s">
        <v>2127</v>
      </c>
      <c r="Q804" s="3" t="s">
        <v>2128</v>
      </c>
      <c r="R804" s="13">
        <v>31089</v>
      </c>
      <c r="S804" s="7" t="s">
        <v>1476</v>
      </c>
      <c r="T804" s="139" t="s">
        <v>2129</v>
      </c>
      <c r="U804" s="143"/>
      <c r="V804" s="143"/>
      <c r="W804" s="143"/>
    </row>
    <row r="805" spans="1:23" ht="220.5" x14ac:dyDescent="0.25">
      <c r="A805" s="2">
        <v>105</v>
      </c>
      <c r="B805" s="2" t="s">
        <v>1946</v>
      </c>
      <c r="C805" s="7" t="s">
        <v>2130</v>
      </c>
      <c r="D805" s="2" t="s">
        <v>2131</v>
      </c>
      <c r="E805" s="7" t="s">
        <v>1480</v>
      </c>
      <c r="F805" s="7">
        <v>18</v>
      </c>
      <c r="G805" s="2" t="s">
        <v>1545</v>
      </c>
      <c r="H805" s="2">
        <v>0</v>
      </c>
      <c r="I805" s="7" t="s">
        <v>2132</v>
      </c>
      <c r="J805" s="7"/>
      <c r="K805" s="7"/>
      <c r="L805" s="2" t="s">
        <v>1472</v>
      </c>
      <c r="M805" s="7" t="s">
        <v>2133</v>
      </c>
      <c r="N805" s="2" t="s">
        <v>2134</v>
      </c>
      <c r="O805" s="3" t="s">
        <v>2135</v>
      </c>
      <c r="P805" s="3" t="s">
        <v>2136</v>
      </c>
      <c r="Q805" s="3" t="s">
        <v>2137</v>
      </c>
      <c r="R805" s="13">
        <v>31045.599999999999</v>
      </c>
      <c r="S805" s="7" t="s">
        <v>1476</v>
      </c>
      <c r="T805" s="139" t="s">
        <v>2138</v>
      </c>
      <c r="U805" s="143"/>
      <c r="V805" s="143"/>
      <c r="W805" s="143"/>
    </row>
    <row r="806" spans="1:23" ht="63" x14ac:dyDescent="0.25">
      <c r="A806" s="59">
        <v>106</v>
      </c>
      <c r="B806" s="2" t="s">
        <v>1490</v>
      </c>
      <c r="C806" s="7" t="s">
        <v>2139</v>
      </c>
      <c r="D806" s="2" t="s">
        <v>2140</v>
      </c>
      <c r="E806" s="7" t="s">
        <v>1677</v>
      </c>
      <c r="F806" s="7">
        <v>1</v>
      </c>
      <c r="G806" s="2" t="s">
        <v>2075</v>
      </c>
      <c r="H806" s="7">
        <v>0</v>
      </c>
      <c r="I806" s="13" t="s">
        <v>2141</v>
      </c>
      <c r="J806" s="13"/>
      <c r="K806" s="13"/>
      <c r="L806" s="2" t="s">
        <v>1846</v>
      </c>
      <c r="M806" s="26">
        <v>45502</v>
      </c>
      <c r="N806" s="3" t="s">
        <v>2142</v>
      </c>
      <c r="O806" s="3" t="s">
        <v>1475</v>
      </c>
      <c r="P806" s="13" t="s">
        <v>2141</v>
      </c>
      <c r="Q806" s="3" t="s">
        <v>2143</v>
      </c>
      <c r="R806" s="13" t="s">
        <v>2141</v>
      </c>
      <c r="S806" s="7" t="s">
        <v>1499</v>
      </c>
      <c r="T806" s="139" t="s">
        <v>2144</v>
      </c>
      <c r="U806" s="143"/>
      <c r="V806" s="143"/>
      <c r="W806" s="143"/>
    </row>
    <row r="807" spans="1:23" ht="63" x14ac:dyDescent="0.25">
      <c r="A807" s="2">
        <v>107</v>
      </c>
      <c r="B807" s="2" t="s">
        <v>1490</v>
      </c>
      <c r="C807" s="7" t="s">
        <v>2145</v>
      </c>
      <c r="D807" s="2" t="s">
        <v>2146</v>
      </c>
      <c r="E807" s="7" t="s">
        <v>1677</v>
      </c>
      <c r="F807" s="7">
        <v>1</v>
      </c>
      <c r="G807" s="2" t="s">
        <v>2147</v>
      </c>
      <c r="H807" s="100">
        <v>0</v>
      </c>
      <c r="I807" s="13" t="s">
        <v>2148</v>
      </c>
      <c r="J807" s="13"/>
      <c r="K807" s="13"/>
      <c r="L807" s="2" t="s">
        <v>1846</v>
      </c>
      <c r="M807" s="26">
        <v>45502</v>
      </c>
      <c r="N807" s="3" t="s">
        <v>2149</v>
      </c>
      <c r="O807" s="3" t="s">
        <v>1475</v>
      </c>
      <c r="P807" s="14" t="s">
        <v>2150</v>
      </c>
      <c r="Q807" s="3" t="s">
        <v>2151</v>
      </c>
      <c r="R807" s="13" t="s">
        <v>2148</v>
      </c>
      <c r="S807" s="7" t="s">
        <v>1499</v>
      </c>
      <c r="T807" s="139" t="s">
        <v>2152</v>
      </c>
      <c r="U807" s="143"/>
      <c r="V807" s="143"/>
      <c r="W807" s="143"/>
    </row>
    <row r="808" spans="1:23" ht="78.75" x14ac:dyDescent="0.25">
      <c r="A808" s="59">
        <v>108</v>
      </c>
      <c r="B808" s="2" t="s">
        <v>1490</v>
      </c>
      <c r="C808" s="7" t="s">
        <v>2153</v>
      </c>
      <c r="D808" s="2" t="s">
        <v>2154</v>
      </c>
      <c r="E808" s="7" t="s">
        <v>1677</v>
      </c>
      <c r="F808" s="7">
        <v>1</v>
      </c>
      <c r="G808" s="2" t="s">
        <v>2155</v>
      </c>
      <c r="H808" s="101" t="s">
        <v>2156</v>
      </c>
      <c r="I808" s="13" t="s">
        <v>2157</v>
      </c>
      <c r="J808" s="13"/>
      <c r="K808" s="13"/>
      <c r="L808" s="2" t="s">
        <v>1846</v>
      </c>
      <c r="M808" s="26">
        <v>45511</v>
      </c>
      <c r="N808" s="3" t="s">
        <v>2149</v>
      </c>
      <c r="O808" s="3" t="s">
        <v>1475</v>
      </c>
      <c r="P808" s="13" t="s">
        <v>2157</v>
      </c>
      <c r="Q808" s="3" t="s">
        <v>2158</v>
      </c>
      <c r="R808" s="13" t="s">
        <v>2157</v>
      </c>
      <c r="S808" s="7" t="s">
        <v>1499</v>
      </c>
      <c r="T808" s="139" t="s">
        <v>2159</v>
      </c>
      <c r="U808" s="143"/>
      <c r="V808" s="143"/>
      <c r="W808" s="143"/>
    </row>
    <row r="809" spans="1:23" ht="63" x14ac:dyDescent="0.25">
      <c r="A809" s="2">
        <v>109</v>
      </c>
      <c r="B809" s="2" t="s">
        <v>1490</v>
      </c>
      <c r="C809" s="7" t="s">
        <v>2160</v>
      </c>
      <c r="D809" s="2" t="s">
        <v>2161</v>
      </c>
      <c r="E809" s="7" t="s">
        <v>1677</v>
      </c>
      <c r="F809" s="7">
        <v>1</v>
      </c>
      <c r="G809" s="2" t="s">
        <v>2162</v>
      </c>
      <c r="H809" s="100">
        <v>0</v>
      </c>
      <c r="I809" s="13" t="s">
        <v>2163</v>
      </c>
      <c r="J809" s="13"/>
      <c r="K809" s="13"/>
      <c r="L809" s="2" t="s">
        <v>1846</v>
      </c>
      <c r="M809" s="26">
        <v>45502</v>
      </c>
      <c r="N809" s="3" t="s">
        <v>2142</v>
      </c>
      <c r="O809" s="3" t="s">
        <v>1475</v>
      </c>
      <c r="P809" s="14" t="s">
        <v>2164</v>
      </c>
      <c r="Q809" s="3" t="s">
        <v>2165</v>
      </c>
      <c r="R809" s="13" t="s">
        <v>2163</v>
      </c>
      <c r="S809" s="7" t="s">
        <v>1499</v>
      </c>
      <c r="T809" s="139" t="s">
        <v>2166</v>
      </c>
      <c r="U809" s="143"/>
      <c r="V809" s="143"/>
      <c r="W809" s="143"/>
    </row>
    <row r="810" spans="1:23" ht="94.5" x14ac:dyDescent="0.25">
      <c r="A810" s="59">
        <v>110</v>
      </c>
      <c r="B810" s="2" t="s">
        <v>1490</v>
      </c>
      <c r="C810" s="7" t="s">
        <v>2167</v>
      </c>
      <c r="D810" s="2" t="s">
        <v>2168</v>
      </c>
      <c r="E810" s="7" t="s">
        <v>1677</v>
      </c>
      <c r="F810" s="7">
        <v>1</v>
      </c>
      <c r="G810" s="2" t="s">
        <v>2169</v>
      </c>
      <c r="H810" s="100">
        <v>0</v>
      </c>
      <c r="I810" s="13" t="s">
        <v>2170</v>
      </c>
      <c r="J810" s="13"/>
      <c r="K810" s="13"/>
      <c r="L810" s="2" t="s">
        <v>1846</v>
      </c>
      <c r="M810" s="26" t="s">
        <v>2171</v>
      </c>
      <c r="N810" s="26">
        <v>45915</v>
      </c>
      <c r="O810" s="3" t="s">
        <v>1475</v>
      </c>
      <c r="P810" s="13" t="s">
        <v>2170</v>
      </c>
      <c r="Q810" s="3" t="s">
        <v>2172</v>
      </c>
      <c r="R810" s="13" t="s">
        <v>2170</v>
      </c>
      <c r="S810" s="7" t="s">
        <v>1499</v>
      </c>
      <c r="T810" s="139" t="s">
        <v>2173</v>
      </c>
      <c r="U810" s="139"/>
      <c r="V810" s="139"/>
      <c r="W810" s="139"/>
    </row>
    <row r="811" spans="1:23" ht="110.25" x14ac:dyDescent="0.25">
      <c r="A811" s="2">
        <v>111</v>
      </c>
      <c r="B811" s="2" t="s">
        <v>1490</v>
      </c>
      <c r="C811" s="7" t="s">
        <v>2174</v>
      </c>
      <c r="D811" s="2" t="s">
        <v>2175</v>
      </c>
      <c r="E811" s="7" t="s">
        <v>1677</v>
      </c>
      <c r="F811" s="7">
        <v>1</v>
      </c>
      <c r="G811" s="2" t="s">
        <v>1883</v>
      </c>
      <c r="H811" s="100">
        <v>0</v>
      </c>
      <c r="I811" s="13" t="s">
        <v>2176</v>
      </c>
      <c r="J811" s="13"/>
      <c r="K811" s="13"/>
      <c r="L811" s="2" t="s">
        <v>1846</v>
      </c>
      <c r="M811" s="26">
        <v>45897</v>
      </c>
      <c r="N811" s="3">
        <v>46018</v>
      </c>
      <c r="O811" s="3" t="s">
        <v>1475</v>
      </c>
      <c r="P811" s="3" t="s">
        <v>1475</v>
      </c>
      <c r="Q811" s="3" t="s">
        <v>1475</v>
      </c>
      <c r="R811" s="13" t="s">
        <v>2176</v>
      </c>
      <c r="S811" s="7" t="s">
        <v>1499</v>
      </c>
      <c r="T811" s="220" t="s">
        <v>2177</v>
      </c>
      <c r="U811" s="221"/>
      <c r="V811" s="221"/>
      <c r="W811" s="222"/>
    </row>
    <row r="812" spans="1:23" ht="78.75" x14ac:dyDescent="0.25">
      <c r="A812" s="59">
        <v>112</v>
      </c>
      <c r="B812" s="2" t="s">
        <v>1490</v>
      </c>
      <c r="C812" s="7" t="s">
        <v>2178</v>
      </c>
      <c r="D812" s="2" t="s">
        <v>2179</v>
      </c>
      <c r="E812" s="7" t="s">
        <v>1677</v>
      </c>
      <c r="F812" s="7">
        <v>1</v>
      </c>
      <c r="G812" s="2" t="s">
        <v>2180</v>
      </c>
      <c r="H812" s="101" t="s">
        <v>2181</v>
      </c>
      <c r="I812" s="13" t="s">
        <v>2182</v>
      </c>
      <c r="J812" s="13"/>
      <c r="K812" s="13"/>
      <c r="L812" s="2" t="s">
        <v>1846</v>
      </c>
      <c r="M812" s="26">
        <v>45897</v>
      </c>
      <c r="N812" s="3">
        <v>46018</v>
      </c>
      <c r="O812" s="3" t="s">
        <v>1475</v>
      </c>
      <c r="P812" s="3" t="s">
        <v>1475</v>
      </c>
      <c r="Q812" s="3" t="s">
        <v>1475</v>
      </c>
      <c r="R812" s="13" t="s">
        <v>2182</v>
      </c>
      <c r="S812" s="7" t="s">
        <v>1499</v>
      </c>
      <c r="T812" s="220" t="s">
        <v>2183</v>
      </c>
      <c r="U812" s="221"/>
      <c r="V812" s="221"/>
      <c r="W812" s="222"/>
    </row>
    <row r="813" spans="1:23" ht="63" x14ac:dyDescent="0.25">
      <c r="A813" s="2">
        <v>113</v>
      </c>
      <c r="B813" s="2" t="s">
        <v>1490</v>
      </c>
      <c r="C813" s="7" t="s">
        <v>2184</v>
      </c>
      <c r="D813" s="2" t="s">
        <v>2185</v>
      </c>
      <c r="E813" s="7" t="s">
        <v>1677</v>
      </c>
      <c r="F813" s="7">
        <v>1</v>
      </c>
      <c r="G813" s="2" t="s">
        <v>1587</v>
      </c>
      <c r="H813" s="100">
        <v>0</v>
      </c>
      <c r="I813" s="13" t="s">
        <v>2186</v>
      </c>
      <c r="J813" s="13"/>
      <c r="K813" s="13"/>
      <c r="L813" s="2" t="s">
        <v>1846</v>
      </c>
      <c r="M813" s="26">
        <v>45897</v>
      </c>
      <c r="N813" s="3">
        <v>46018</v>
      </c>
      <c r="O813" s="3" t="s">
        <v>1475</v>
      </c>
      <c r="P813" s="3" t="s">
        <v>1475</v>
      </c>
      <c r="Q813" s="3" t="s">
        <v>1475</v>
      </c>
      <c r="R813" s="13" t="s">
        <v>2186</v>
      </c>
      <c r="S813" s="7" t="s">
        <v>1499</v>
      </c>
      <c r="T813" s="220" t="s">
        <v>2187</v>
      </c>
      <c r="U813" s="221"/>
      <c r="V813" s="221"/>
      <c r="W813" s="222"/>
    </row>
    <row r="814" spans="1:23" ht="63" x14ac:dyDescent="0.25">
      <c r="A814" s="59">
        <v>114</v>
      </c>
      <c r="B814" s="2" t="s">
        <v>1490</v>
      </c>
      <c r="C814" s="7" t="s">
        <v>2188</v>
      </c>
      <c r="D814" s="2" t="s">
        <v>2189</v>
      </c>
      <c r="E814" s="7" t="s">
        <v>1677</v>
      </c>
      <c r="F814" s="7">
        <v>1</v>
      </c>
      <c r="G814" s="2" t="s">
        <v>2162</v>
      </c>
      <c r="H814" s="100">
        <v>0</v>
      </c>
      <c r="I814" s="13" t="s">
        <v>2190</v>
      </c>
      <c r="J814" s="13"/>
      <c r="K814" s="13"/>
      <c r="L814" s="2" t="s">
        <v>1846</v>
      </c>
      <c r="M814" s="26">
        <v>45897</v>
      </c>
      <c r="N814" s="3">
        <v>46018</v>
      </c>
      <c r="O814" s="3" t="s">
        <v>1475</v>
      </c>
      <c r="P814" s="3" t="s">
        <v>1475</v>
      </c>
      <c r="Q814" s="3" t="s">
        <v>1475</v>
      </c>
      <c r="R814" s="13" t="s">
        <v>2190</v>
      </c>
      <c r="S814" s="7" t="s">
        <v>1499</v>
      </c>
      <c r="T814" s="220" t="s">
        <v>2191</v>
      </c>
      <c r="U814" s="221"/>
      <c r="V814" s="221"/>
      <c r="W814" s="222"/>
    </row>
    <row r="815" spans="1:23" ht="63" x14ac:dyDescent="0.25">
      <c r="A815" s="2">
        <v>115</v>
      </c>
      <c r="B815" s="2" t="s">
        <v>1490</v>
      </c>
      <c r="C815" s="7" t="s">
        <v>2192</v>
      </c>
      <c r="D815" s="2" t="s">
        <v>2193</v>
      </c>
      <c r="E815" s="7" t="s">
        <v>1677</v>
      </c>
      <c r="F815" s="7">
        <v>2</v>
      </c>
      <c r="G815" s="2" t="s">
        <v>1883</v>
      </c>
      <c r="H815" s="100">
        <v>0</v>
      </c>
      <c r="I815" s="13" t="s">
        <v>2194</v>
      </c>
      <c r="J815" s="13"/>
      <c r="K815" s="13"/>
      <c r="L815" s="2" t="s">
        <v>1846</v>
      </c>
      <c r="M815" s="26">
        <v>45911</v>
      </c>
      <c r="N815" s="3">
        <v>46001</v>
      </c>
      <c r="O815" s="3" t="s">
        <v>1475</v>
      </c>
      <c r="P815" s="3" t="s">
        <v>1475</v>
      </c>
      <c r="Q815" s="3" t="s">
        <v>1475</v>
      </c>
      <c r="R815" s="13" t="s">
        <v>2194</v>
      </c>
      <c r="S815" s="7" t="s">
        <v>1499</v>
      </c>
      <c r="T815" s="220" t="s">
        <v>2195</v>
      </c>
      <c r="U815" s="221"/>
      <c r="V815" s="221"/>
      <c r="W815" s="222"/>
    </row>
    <row r="816" spans="1:23" ht="267.75" x14ac:dyDescent="0.25">
      <c r="A816" s="59">
        <v>116</v>
      </c>
      <c r="B816" s="2" t="s">
        <v>1465</v>
      </c>
      <c r="C816" s="2" t="s">
        <v>2196</v>
      </c>
      <c r="D816" s="2" t="s">
        <v>2197</v>
      </c>
      <c r="E816" s="3" t="s">
        <v>1940</v>
      </c>
      <c r="F816" s="2">
        <v>1</v>
      </c>
      <c r="G816" s="2" t="s">
        <v>1468</v>
      </c>
      <c r="H816" s="2">
        <v>0</v>
      </c>
      <c r="I816" s="13" t="s">
        <v>2198</v>
      </c>
      <c r="J816" s="13"/>
      <c r="K816" s="13"/>
      <c r="L816" s="2" t="s">
        <v>1472</v>
      </c>
      <c r="M816" s="13" t="s">
        <v>2199</v>
      </c>
      <c r="N816" s="76" t="s">
        <v>2200</v>
      </c>
      <c r="O816" s="3" t="s">
        <v>1475</v>
      </c>
      <c r="P816" s="3" t="s">
        <v>1475</v>
      </c>
      <c r="Q816" s="3" t="s">
        <v>1475</v>
      </c>
      <c r="R816" s="13" t="s">
        <v>2198</v>
      </c>
      <c r="S816" s="7" t="s">
        <v>1476</v>
      </c>
      <c r="T816" s="139" t="s">
        <v>1475</v>
      </c>
      <c r="U816" s="143"/>
      <c r="V816" s="143"/>
      <c r="W816" s="143"/>
    </row>
    <row r="817" spans="1:23" ht="78.75" x14ac:dyDescent="0.25">
      <c r="A817" s="2">
        <v>117</v>
      </c>
      <c r="B817" s="2" t="s">
        <v>1651</v>
      </c>
      <c r="C817" s="7" t="s">
        <v>2201</v>
      </c>
      <c r="D817" s="2" t="s">
        <v>2202</v>
      </c>
      <c r="E817" s="7" t="s">
        <v>1480</v>
      </c>
      <c r="F817" s="7">
        <v>1</v>
      </c>
      <c r="G817" s="2" t="s">
        <v>2111</v>
      </c>
      <c r="H817" s="2">
        <v>0</v>
      </c>
      <c r="I817" s="7" t="s">
        <v>2112</v>
      </c>
      <c r="J817" s="7"/>
      <c r="K817" s="7"/>
      <c r="L817" s="1" t="s">
        <v>2203</v>
      </c>
      <c r="M817" s="7" t="s">
        <v>2113</v>
      </c>
      <c r="N817" s="7" t="s">
        <v>1953</v>
      </c>
      <c r="O817" s="3" t="s">
        <v>1475</v>
      </c>
      <c r="P817" s="3" t="s">
        <v>1475</v>
      </c>
      <c r="Q817" s="3" t="s">
        <v>1475</v>
      </c>
      <c r="R817" s="7" t="s">
        <v>2112</v>
      </c>
      <c r="S817" s="2" t="s">
        <v>2204</v>
      </c>
      <c r="T817" s="139" t="s">
        <v>1475</v>
      </c>
      <c r="U817" s="143"/>
      <c r="V817" s="143"/>
      <c r="W817" s="143"/>
    </row>
    <row r="818" spans="1:23" ht="47.25" x14ac:dyDescent="0.25">
      <c r="A818" s="59">
        <v>118</v>
      </c>
      <c r="B818" s="2" t="s">
        <v>2205</v>
      </c>
      <c r="C818" s="7" t="s">
        <v>2206</v>
      </c>
      <c r="D818" s="2" t="s">
        <v>2207</v>
      </c>
      <c r="E818" s="7" t="s">
        <v>1480</v>
      </c>
      <c r="F818" s="2">
        <v>1</v>
      </c>
      <c r="G818" s="2" t="s">
        <v>1972</v>
      </c>
      <c r="H818" s="2">
        <v>0</v>
      </c>
      <c r="I818" s="78" t="s">
        <v>1976</v>
      </c>
      <c r="J818" s="78"/>
      <c r="K818" s="78"/>
      <c r="L818" s="1" t="s">
        <v>2203</v>
      </c>
      <c r="M818" s="13" t="s">
        <v>2119</v>
      </c>
      <c r="N818" s="13" t="s">
        <v>1975</v>
      </c>
      <c r="O818" s="3" t="s">
        <v>1475</v>
      </c>
      <c r="P818" s="3" t="s">
        <v>2208</v>
      </c>
      <c r="Q818" s="3" t="s">
        <v>2209</v>
      </c>
      <c r="R818" s="3" t="s">
        <v>2208</v>
      </c>
      <c r="S818" s="7" t="s">
        <v>1499</v>
      </c>
      <c r="T818" s="139" t="s">
        <v>2210</v>
      </c>
      <c r="U818" s="143"/>
      <c r="V818" s="143"/>
      <c r="W818" s="143"/>
    </row>
    <row r="819" spans="1:23" ht="189" x14ac:dyDescent="0.25">
      <c r="A819" s="2">
        <v>119</v>
      </c>
      <c r="B819" s="2" t="s">
        <v>1651</v>
      </c>
      <c r="C819" s="7" t="s">
        <v>2211</v>
      </c>
      <c r="D819" s="2" t="s">
        <v>2212</v>
      </c>
      <c r="E819" s="7" t="s">
        <v>1480</v>
      </c>
      <c r="F819" s="2">
        <v>7</v>
      </c>
      <c r="G819" s="2" t="s">
        <v>2213</v>
      </c>
      <c r="H819" s="2">
        <v>0</v>
      </c>
      <c r="I819" s="1" t="s">
        <v>2214</v>
      </c>
      <c r="J819" s="1"/>
      <c r="K819" s="1"/>
      <c r="L819" s="1" t="s">
        <v>2215</v>
      </c>
      <c r="M819" s="13" t="s">
        <v>2124</v>
      </c>
      <c r="N819" s="1" t="s">
        <v>2216</v>
      </c>
      <c r="O819" s="1" t="s">
        <v>2217</v>
      </c>
      <c r="P819" s="14" t="s">
        <v>2218</v>
      </c>
      <c r="Q819" s="3" t="s">
        <v>2219</v>
      </c>
      <c r="R819" s="13">
        <v>21835.200000000001</v>
      </c>
      <c r="S819" s="7" t="s">
        <v>1476</v>
      </c>
      <c r="T819" s="139" t="s">
        <v>2220</v>
      </c>
      <c r="U819" s="143"/>
      <c r="V819" s="143"/>
      <c r="W819" s="143"/>
    </row>
    <row r="820" spans="1:23" ht="94.5" x14ac:dyDescent="0.25">
      <c r="A820" s="59">
        <v>120</v>
      </c>
      <c r="B820" s="2" t="s">
        <v>1651</v>
      </c>
      <c r="C820" s="7" t="s">
        <v>2221</v>
      </c>
      <c r="D820" s="2" t="s">
        <v>2212</v>
      </c>
      <c r="E820" s="7" t="s">
        <v>1480</v>
      </c>
      <c r="F820" s="2">
        <v>6</v>
      </c>
      <c r="G820" s="2" t="s">
        <v>1556</v>
      </c>
      <c r="H820" s="2">
        <v>0</v>
      </c>
      <c r="I820" s="1" t="s">
        <v>2222</v>
      </c>
      <c r="J820" s="1"/>
      <c r="K820" s="1"/>
      <c r="L820" s="1" t="s">
        <v>1485</v>
      </c>
      <c r="M820" s="13" t="s">
        <v>2223</v>
      </c>
      <c r="N820" s="13" t="s">
        <v>2224</v>
      </c>
      <c r="O820" s="3" t="s">
        <v>1475</v>
      </c>
      <c r="P820" s="3" t="s">
        <v>1475</v>
      </c>
      <c r="Q820" s="3" t="s">
        <v>1475</v>
      </c>
      <c r="R820" s="1" t="s">
        <v>2222</v>
      </c>
      <c r="S820" s="2" t="s">
        <v>1962</v>
      </c>
      <c r="T820" s="139" t="s">
        <v>1475</v>
      </c>
      <c r="U820" s="143"/>
      <c r="V820" s="143"/>
      <c r="W820" s="143"/>
    </row>
    <row r="821" spans="1:23" ht="204.75" x14ac:dyDescent="0.25">
      <c r="A821" s="2">
        <v>121</v>
      </c>
      <c r="B821" s="2" t="s">
        <v>1651</v>
      </c>
      <c r="C821" s="7" t="s">
        <v>2225</v>
      </c>
      <c r="D821" s="2" t="s">
        <v>2226</v>
      </c>
      <c r="E821" s="7" t="s">
        <v>1480</v>
      </c>
      <c r="F821" s="2">
        <v>19</v>
      </c>
      <c r="G821" s="2" t="s">
        <v>1545</v>
      </c>
      <c r="H821" s="2">
        <v>0</v>
      </c>
      <c r="I821" s="2" t="s">
        <v>2227</v>
      </c>
      <c r="J821" s="2"/>
      <c r="K821" s="2"/>
      <c r="L821" s="1" t="s">
        <v>1485</v>
      </c>
      <c r="M821" s="3" t="s">
        <v>2228</v>
      </c>
      <c r="N821" s="95" t="s">
        <v>2216</v>
      </c>
      <c r="O821" s="76" t="s">
        <v>2229</v>
      </c>
      <c r="P821" s="102" t="s">
        <v>2230</v>
      </c>
      <c r="Q821" s="76" t="s">
        <v>2231</v>
      </c>
      <c r="R821" s="1">
        <v>31448.62</v>
      </c>
      <c r="S821" s="7" t="s">
        <v>1476</v>
      </c>
      <c r="T821" s="139" t="s">
        <v>2232</v>
      </c>
      <c r="U821" s="143"/>
      <c r="V821" s="143"/>
      <c r="W821" s="143"/>
    </row>
    <row r="822" spans="1:23" ht="126" x14ac:dyDescent="0.25">
      <c r="A822" s="59">
        <v>122</v>
      </c>
      <c r="B822" s="2" t="s">
        <v>1490</v>
      </c>
      <c r="C822" s="7" t="s">
        <v>2233</v>
      </c>
      <c r="D822" s="2" t="s">
        <v>2234</v>
      </c>
      <c r="E822" s="2" t="s">
        <v>1677</v>
      </c>
      <c r="F822" s="2">
        <v>1</v>
      </c>
      <c r="G822" s="2" t="s">
        <v>2235</v>
      </c>
      <c r="H822" s="7">
        <v>0</v>
      </c>
      <c r="I822" s="78">
        <v>33915</v>
      </c>
      <c r="J822" s="78"/>
      <c r="K822" s="78"/>
      <c r="L822" s="1" t="s">
        <v>1485</v>
      </c>
      <c r="M822" s="13" t="s">
        <v>2236</v>
      </c>
      <c r="N822" s="1" t="s">
        <v>2237</v>
      </c>
      <c r="O822" s="3" t="s">
        <v>1475</v>
      </c>
      <c r="P822" s="78">
        <v>33915</v>
      </c>
      <c r="Q822" s="3" t="s">
        <v>2238</v>
      </c>
      <c r="R822" s="78">
        <v>33915</v>
      </c>
      <c r="S822" s="7" t="s">
        <v>14</v>
      </c>
      <c r="T822" s="139" t="s">
        <v>2239</v>
      </c>
      <c r="U822" s="143"/>
      <c r="V822" s="143"/>
      <c r="W822" s="143"/>
    </row>
    <row r="823" spans="1:23" ht="110.25" x14ac:dyDescent="0.25">
      <c r="A823" s="2">
        <v>123</v>
      </c>
      <c r="B823" s="2" t="s">
        <v>1490</v>
      </c>
      <c r="C823" s="7" t="s">
        <v>2240</v>
      </c>
      <c r="D823" s="2" t="s">
        <v>2241</v>
      </c>
      <c r="E823" s="2" t="s">
        <v>1677</v>
      </c>
      <c r="F823" s="2">
        <v>1</v>
      </c>
      <c r="G823" s="2" t="s">
        <v>2242</v>
      </c>
      <c r="H823" s="7">
        <v>0</v>
      </c>
      <c r="I823" s="78">
        <v>13150.58</v>
      </c>
      <c r="J823" s="78"/>
      <c r="K823" s="78"/>
      <c r="L823" s="1" t="s">
        <v>1485</v>
      </c>
      <c r="M823" s="13" t="s">
        <v>2236</v>
      </c>
      <c r="N823" s="1" t="s">
        <v>2243</v>
      </c>
      <c r="O823" s="3" t="s">
        <v>1475</v>
      </c>
      <c r="P823" s="3" t="s">
        <v>1475</v>
      </c>
      <c r="Q823" s="3" t="s">
        <v>1475</v>
      </c>
      <c r="R823" s="78">
        <v>13150.58</v>
      </c>
      <c r="S823" s="7" t="s">
        <v>14</v>
      </c>
      <c r="T823" s="139" t="s">
        <v>2244</v>
      </c>
      <c r="U823" s="143"/>
      <c r="V823" s="143"/>
      <c r="W823" s="143"/>
    </row>
    <row r="824" spans="1:23" ht="110.25" x14ac:dyDescent="0.25">
      <c r="A824" s="59">
        <v>124</v>
      </c>
      <c r="B824" s="2" t="s">
        <v>1490</v>
      </c>
      <c r="C824" s="7" t="s">
        <v>2245</v>
      </c>
      <c r="D824" s="2" t="s">
        <v>2246</v>
      </c>
      <c r="E824" s="2" t="s">
        <v>1677</v>
      </c>
      <c r="F824" s="2" t="s">
        <v>2247</v>
      </c>
      <c r="G824" s="2" t="s">
        <v>2248</v>
      </c>
      <c r="H824" s="7">
        <v>0</v>
      </c>
      <c r="I824" s="78">
        <v>94010</v>
      </c>
      <c r="J824" s="78"/>
      <c r="K824" s="78"/>
      <c r="L824" s="1" t="s">
        <v>1485</v>
      </c>
      <c r="M824" s="13" t="s">
        <v>2236</v>
      </c>
      <c r="N824" s="1" t="s">
        <v>2249</v>
      </c>
      <c r="O824" s="3" t="s">
        <v>1475</v>
      </c>
      <c r="P824" s="78">
        <v>94010</v>
      </c>
      <c r="Q824" s="3" t="s">
        <v>2250</v>
      </c>
      <c r="R824" s="78">
        <v>94010</v>
      </c>
      <c r="S824" s="7" t="s">
        <v>14</v>
      </c>
      <c r="T824" s="139" t="s">
        <v>2251</v>
      </c>
      <c r="U824" s="143"/>
      <c r="V824" s="143"/>
      <c r="W824" s="143"/>
    </row>
    <row r="825" spans="1:23" ht="141.75" x14ac:dyDescent="0.25">
      <c r="A825" s="2">
        <v>125</v>
      </c>
      <c r="B825" s="2" t="s">
        <v>1490</v>
      </c>
      <c r="C825" s="7" t="s">
        <v>2252</v>
      </c>
      <c r="D825" s="2" t="s">
        <v>2253</v>
      </c>
      <c r="E825" s="2" t="s">
        <v>1677</v>
      </c>
      <c r="F825" s="2">
        <v>1</v>
      </c>
      <c r="G825" s="2" t="s">
        <v>2155</v>
      </c>
      <c r="H825" s="2" t="s">
        <v>2254</v>
      </c>
      <c r="I825" s="78">
        <f>116899.65+32999.98</f>
        <v>149899.63</v>
      </c>
      <c r="J825" s="78"/>
      <c r="K825" s="78"/>
      <c r="L825" s="1" t="s">
        <v>1485</v>
      </c>
      <c r="M825" s="13" t="s">
        <v>2236</v>
      </c>
      <c r="N825" s="1" t="s">
        <v>2255</v>
      </c>
      <c r="O825" s="3" t="s">
        <v>1475</v>
      </c>
      <c r="P825" s="14" t="s">
        <v>2256</v>
      </c>
      <c r="Q825" s="3" t="s">
        <v>2257</v>
      </c>
      <c r="R825" s="14" t="s">
        <v>2256</v>
      </c>
      <c r="S825" s="7" t="s">
        <v>14</v>
      </c>
      <c r="T825" s="139" t="s">
        <v>2258</v>
      </c>
      <c r="U825" s="143"/>
      <c r="V825" s="143"/>
      <c r="W825" s="143"/>
    </row>
    <row r="826" spans="1:23" ht="110.25" x14ac:dyDescent="0.25">
      <c r="A826" s="59">
        <v>126</v>
      </c>
      <c r="B826" s="2" t="s">
        <v>1490</v>
      </c>
      <c r="C826" s="7" t="s">
        <v>2259</v>
      </c>
      <c r="D826" s="2" t="s">
        <v>2260</v>
      </c>
      <c r="E826" s="2" t="s">
        <v>1677</v>
      </c>
      <c r="F826" s="2">
        <v>1</v>
      </c>
      <c r="G826" s="2" t="s">
        <v>1178</v>
      </c>
      <c r="H826" s="7">
        <v>0</v>
      </c>
      <c r="I826" s="78">
        <v>462910</v>
      </c>
      <c r="J826" s="78"/>
      <c r="K826" s="78"/>
      <c r="L826" s="1" t="s">
        <v>1485</v>
      </c>
      <c r="M826" s="13" t="s">
        <v>2236</v>
      </c>
      <c r="N826" s="1" t="s">
        <v>2261</v>
      </c>
      <c r="O826" s="3" t="s">
        <v>1475</v>
      </c>
      <c r="P826" s="78">
        <v>462910</v>
      </c>
      <c r="Q826" s="3" t="s">
        <v>2262</v>
      </c>
      <c r="R826" s="78">
        <v>462910</v>
      </c>
      <c r="S826" s="7" t="s">
        <v>14</v>
      </c>
      <c r="T826" s="139" t="s">
        <v>2263</v>
      </c>
      <c r="U826" s="143"/>
      <c r="V826" s="143"/>
      <c r="W826" s="143"/>
    </row>
    <row r="827" spans="1:23" ht="141.75" x14ac:dyDescent="0.25">
      <c r="A827" s="2">
        <v>127</v>
      </c>
      <c r="B827" s="2" t="s">
        <v>1490</v>
      </c>
      <c r="C827" s="7" t="s">
        <v>2264</v>
      </c>
      <c r="D827" s="2" t="s">
        <v>2265</v>
      </c>
      <c r="E827" s="2" t="s">
        <v>1677</v>
      </c>
      <c r="F827" s="2">
        <v>3</v>
      </c>
      <c r="G827" s="2" t="s">
        <v>2266</v>
      </c>
      <c r="H827" s="7">
        <v>0</v>
      </c>
      <c r="I827" s="78">
        <v>436254</v>
      </c>
      <c r="J827" s="78"/>
      <c r="K827" s="78"/>
      <c r="L827" s="1" t="s">
        <v>1485</v>
      </c>
      <c r="M827" s="13" t="s">
        <v>2267</v>
      </c>
      <c r="N827" s="1" t="s">
        <v>2268</v>
      </c>
      <c r="O827" s="3" t="s">
        <v>1475</v>
      </c>
      <c r="P827" s="78">
        <v>436254</v>
      </c>
      <c r="Q827" s="3" t="s">
        <v>2269</v>
      </c>
      <c r="R827" s="78">
        <v>436254</v>
      </c>
      <c r="S827" s="7" t="s">
        <v>14</v>
      </c>
      <c r="T827" s="139" t="s">
        <v>2270</v>
      </c>
      <c r="U827" s="143"/>
      <c r="V827" s="143"/>
      <c r="W827" s="143"/>
    </row>
    <row r="828" spans="1:23" ht="110.25" x14ac:dyDescent="0.25">
      <c r="A828" s="59">
        <v>128</v>
      </c>
      <c r="B828" s="2" t="s">
        <v>1490</v>
      </c>
      <c r="C828" s="7" t="s">
        <v>2271</v>
      </c>
      <c r="D828" s="2" t="s">
        <v>2272</v>
      </c>
      <c r="E828" s="2" t="s">
        <v>1677</v>
      </c>
      <c r="F828" s="2">
        <v>5</v>
      </c>
      <c r="G828" s="2" t="s">
        <v>1573</v>
      </c>
      <c r="H828" s="7">
        <v>0</v>
      </c>
      <c r="I828" s="78">
        <v>25970.560000000001</v>
      </c>
      <c r="J828" s="78"/>
      <c r="K828" s="78"/>
      <c r="L828" s="1" t="s">
        <v>1485</v>
      </c>
      <c r="M828" s="13" t="s">
        <v>2267</v>
      </c>
      <c r="N828" s="1" t="s">
        <v>2273</v>
      </c>
      <c r="O828" s="3" t="s">
        <v>1475</v>
      </c>
      <c r="P828" s="3" t="s">
        <v>1475</v>
      </c>
      <c r="Q828" s="3" t="s">
        <v>1475</v>
      </c>
      <c r="R828" s="78">
        <v>25970.560000000001</v>
      </c>
      <c r="S828" s="7" t="s">
        <v>14</v>
      </c>
      <c r="T828" s="139" t="s">
        <v>2274</v>
      </c>
      <c r="U828" s="143"/>
      <c r="V828" s="143"/>
      <c r="W828" s="143"/>
    </row>
    <row r="829" spans="1:23" ht="110.25" x14ac:dyDescent="0.25">
      <c r="A829" s="2">
        <v>129</v>
      </c>
      <c r="B829" s="2" t="s">
        <v>1490</v>
      </c>
      <c r="C829" s="7" t="s">
        <v>2275</v>
      </c>
      <c r="D829" s="2" t="s">
        <v>2276</v>
      </c>
      <c r="E829" s="2" t="s">
        <v>1677</v>
      </c>
      <c r="F829" s="2" t="s">
        <v>2277</v>
      </c>
      <c r="G829" s="2" t="s">
        <v>1883</v>
      </c>
      <c r="H829" s="7">
        <v>0</v>
      </c>
      <c r="I829" s="78">
        <f>12582.05+32356.89</f>
        <v>44938.94</v>
      </c>
      <c r="J829" s="78"/>
      <c r="K829" s="78"/>
      <c r="L829" s="1" t="s">
        <v>1485</v>
      </c>
      <c r="M829" s="13" t="s">
        <v>2267</v>
      </c>
      <c r="N829" s="1" t="s">
        <v>2278</v>
      </c>
      <c r="O829" s="3" t="s">
        <v>1475</v>
      </c>
      <c r="P829" s="3" t="s">
        <v>2279</v>
      </c>
      <c r="Q829" s="3" t="s">
        <v>2280</v>
      </c>
      <c r="R829" s="78">
        <f>12582.05+32356.89</f>
        <v>44938.94</v>
      </c>
      <c r="S829" s="7" t="s">
        <v>14</v>
      </c>
      <c r="T829" s="139" t="s">
        <v>2281</v>
      </c>
      <c r="U829" s="143"/>
      <c r="V829" s="143"/>
      <c r="W829" s="143"/>
    </row>
    <row r="830" spans="1:23" ht="63" x14ac:dyDescent="0.25">
      <c r="A830" s="59">
        <v>130</v>
      </c>
      <c r="B830" s="2" t="s">
        <v>1490</v>
      </c>
      <c r="C830" s="2" t="s">
        <v>2282</v>
      </c>
      <c r="D830" s="2" t="s">
        <v>2283</v>
      </c>
      <c r="E830" s="2" t="s">
        <v>1565</v>
      </c>
      <c r="F830" s="2">
        <v>4</v>
      </c>
      <c r="G830" s="2" t="s">
        <v>2284</v>
      </c>
      <c r="H830" s="2">
        <v>0</v>
      </c>
      <c r="I830" s="1">
        <v>10769</v>
      </c>
      <c r="J830" s="2"/>
      <c r="K830" s="2"/>
      <c r="L830" s="2" t="s">
        <v>1472</v>
      </c>
      <c r="M830" s="3">
        <v>45881</v>
      </c>
      <c r="N830" s="3">
        <v>46002</v>
      </c>
      <c r="O830" s="2" t="s">
        <v>1475</v>
      </c>
      <c r="P830" s="2" t="s">
        <v>1475</v>
      </c>
      <c r="Q830" s="2" t="s">
        <v>1475</v>
      </c>
      <c r="R830" s="1">
        <v>10769</v>
      </c>
      <c r="S830" s="7" t="s">
        <v>14</v>
      </c>
      <c r="T830" s="210" t="s">
        <v>2285</v>
      </c>
      <c r="U830" s="211"/>
      <c r="V830" s="211"/>
      <c r="W830" s="212"/>
    </row>
    <row r="831" spans="1:23" ht="63" x14ac:dyDescent="0.25">
      <c r="A831" s="2">
        <v>131</v>
      </c>
      <c r="B831" s="2" t="s">
        <v>1490</v>
      </c>
      <c r="C831" s="2" t="s">
        <v>2286</v>
      </c>
      <c r="D831" s="2" t="s">
        <v>2287</v>
      </c>
      <c r="E831" s="2" t="s">
        <v>1565</v>
      </c>
      <c r="F831" s="2">
        <v>2</v>
      </c>
      <c r="G831" s="2" t="s">
        <v>823</v>
      </c>
      <c r="H831" s="2">
        <v>0</v>
      </c>
      <c r="I831" s="1">
        <v>3267</v>
      </c>
      <c r="J831" s="2"/>
      <c r="K831" s="2"/>
      <c r="L831" s="2" t="s">
        <v>1472</v>
      </c>
      <c r="M831" s="3">
        <v>45881</v>
      </c>
      <c r="N831" s="3">
        <v>46002</v>
      </c>
      <c r="O831" s="2" t="s">
        <v>1475</v>
      </c>
      <c r="P831" s="2" t="s">
        <v>1475</v>
      </c>
      <c r="Q831" s="2" t="s">
        <v>1475</v>
      </c>
      <c r="R831" s="1">
        <v>3267</v>
      </c>
      <c r="S831" s="7" t="s">
        <v>14</v>
      </c>
      <c r="T831" s="210" t="s">
        <v>2288</v>
      </c>
      <c r="U831" s="211"/>
      <c r="V831" s="211"/>
      <c r="W831" s="212"/>
    </row>
    <row r="832" spans="1:23" ht="63" x14ac:dyDescent="0.25">
      <c r="A832" s="59">
        <v>132</v>
      </c>
      <c r="B832" s="2" t="s">
        <v>1490</v>
      </c>
      <c r="C832" s="2" t="s">
        <v>2289</v>
      </c>
      <c r="D832" s="2" t="s">
        <v>2290</v>
      </c>
      <c r="E832" s="2" t="s">
        <v>1565</v>
      </c>
      <c r="F832" s="2">
        <v>1</v>
      </c>
      <c r="G832" s="2" t="s">
        <v>2266</v>
      </c>
      <c r="H832" s="2">
        <v>0</v>
      </c>
      <c r="I832" s="1">
        <v>428340</v>
      </c>
      <c r="J832" s="2"/>
      <c r="K832" s="2"/>
      <c r="L832" s="2" t="s">
        <v>1472</v>
      </c>
      <c r="M832" s="3">
        <v>45929</v>
      </c>
      <c r="N832" s="3" t="s">
        <v>2291</v>
      </c>
      <c r="O832" s="2" t="s">
        <v>1475</v>
      </c>
      <c r="P832" s="2" t="s">
        <v>1475</v>
      </c>
      <c r="Q832" s="2" t="s">
        <v>1475</v>
      </c>
      <c r="R832" s="1">
        <v>428340</v>
      </c>
      <c r="S832" s="7" t="s">
        <v>14</v>
      </c>
      <c r="T832" s="210" t="s">
        <v>2292</v>
      </c>
      <c r="U832" s="211"/>
      <c r="V832" s="211"/>
      <c r="W832" s="212"/>
    </row>
    <row r="833" spans="1:23" ht="362.25" x14ac:dyDescent="0.25">
      <c r="A833" s="56">
        <v>133</v>
      </c>
      <c r="B833" s="56" t="s">
        <v>1465</v>
      </c>
      <c r="C833" s="56" t="s">
        <v>2293</v>
      </c>
      <c r="D833" s="56" t="s">
        <v>2294</v>
      </c>
      <c r="E833" s="76" t="s">
        <v>1940</v>
      </c>
      <c r="F833" s="56">
        <v>1</v>
      </c>
      <c r="G833" s="56" t="s">
        <v>1468</v>
      </c>
      <c r="H833" s="56">
        <v>0</v>
      </c>
      <c r="I833" s="95">
        <v>3631824.17</v>
      </c>
      <c r="J833" s="56"/>
      <c r="K833" s="56"/>
      <c r="L833" s="56" t="s">
        <v>1472</v>
      </c>
      <c r="M833" s="56" t="s">
        <v>1942</v>
      </c>
      <c r="N833" s="56" t="s">
        <v>2295</v>
      </c>
      <c r="O833" s="76" t="s">
        <v>2296</v>
      </c>
      <c r="P833" s="95" t="s">
        <v>1475</v>
      </c>
      <c r="Q833" s="76" t="s">
        <v>1475</v>
      </c>
      <c r="R833" s="56" t="s">
        <v>2297</v>
      </c>
      <c r="S833" s="56" t="s">
        <v>1476</v>
      </c>
      <c r="T833" s="165"/>
      <c r="U833" s="213"/>
      <c r="V833" s="213"/>
      <c r="W833" s="213"/>
    </row>
    <row r="834" spans="1:23" ht="78.75" x14ac:dyDescent="0.25">
      <c r="A834" s="94">
        <v>134</v>
      </c>
      <c r="B834" s="56" t="s">
        <v>1946</v>
      </c>
      <c r="C834" s="56" t="s">
        <v>2298</v>
      </c>
      <c r="D834" s="56" t="s">
        <v>2299</v>
      </c>
      <c r="E834" s="56" t="s">
        <v>1480</v>
      </c>
      <c r="F834" s="56">
        <v>1</v>
      </c>
      <c r="G834" s="56" t="s">
        <v>2111</v>
      </c>
      <c r="H834" s="56">
        <v>0</v>
      </c>
      <c r="I834" s="56" t="s">
        <v>2112</v>
      </c>
      <c r="J834" s="56"/>
      <c r="K834" s="56"/>
      <c r="L834" s="56" t="s">
        <v>1472</v>
      </c>
      <c r="M834" s="56" t="s">
        <v>2113</v>
      </c>
      <c r="N834" s="56" t="s">
        <v>2300</v>
      </c>
      <c r="O834" s="76" t="s">
        <v>1475</v>
      </c>
      <c r="P834" s="76" t="s">
        <v>1475</v>
      </c>
      <c r="Q834" s="76" t="s">
        <v>1475</v>
      </c>
      <c r="R834" s="56" t="s">
        <v>2112</v>
      </c>
      <c r="S834" s="56" t="s">
        <v>2301</v>
      </c>
      <c r="T834" s="165"/>
      <c r="U834" s="213"/>
      <c r="V834" s="213"/>
      <c r="W834" s="213"/>
    </row>
    <row r="835" spans="1:23" ht="63" x14ac:dyDescent="0.25">
      <c r="A835" s="56">
        <v>135</v>
      </c>
      <c r="B835" s="56" t="s">
        <v>1946</v>
      </c>
      <c r="C835" s="56" t="s">
        <v>2302</v>
      </c>
      <c r="D835" s="56" t="s">
        <v>2303</v>
      </c>
      <c r="E835" s="56" t="s">
        <v>1480</v>
      </c>
      <c r="F835" s="56">
        <v>5</v>
      </c>
      <c r="G835" s="56" t="s">
        <v>2304</v>
      </c>
      <c r="H835" s="56">
        <v>0</v>
      </c>
      <c r="I835" s="56">
        <v>33574.660000000003</v>
      </c>
      <c r="J835" s="56"/>
      <c r="K835" s="56"/>
      <c r="L835" s="56" t="s">
        <v>1472</v>
      </c>
      <c r="M835" s="56" t="s">
        <v>1960</v>
      </c>
      <c r="N835" s="56" t="s">
        <v>2305</v>
      </c>
      <c r="O835" s="56" t="s">
        <v>1475</v>
      </c>
      <c r="P835" s="103">
        <v>33574.660000000003</v>
      </c>
      <c r="Q835" s="56" t="s">
        <v>2306</v>
      </c>
      <c r="R835" s="56">
        <v>33574.660000000003</v>
      </c>
      <c r="S835" s="56" t="s">
        <v>1499</v>
      </c>
      <c r="T835" s="165" t="s">
        <v>2307</v>
      </c>
      <c r="U835" s="213"/>
      <c r="V835" s="213"/>
      <c r="W835" s="213"/>
    </row>
    <row r="836" spans="1:23" ht="393.75" x14ac:dyDescent="0.25">
      <c r="A836" s="94">
        <v>136</v>
      </c>
      <c r="B836" s="56" t="s">
        <v>1946</v>
      </c>
      <c r="C836" s="56" t="s">
        <v>2308</v>
      </c>
      <c r="D836" s="56" t="s">
        <v>2309</v>
      </c>
      <c r="E836" s="56" t="s">
        <v>1480</v>
      </c>
      <c r="F836" s="56">
        <v>6</v>
      </c>
      <c r="G836" s="56" t="s">
        <v>2310</v>
      </c>
      <c r="H836" s="56">
        <v>0</v>
      </c>
      <c r="I836" s="56">
        <v>26632.2</v>
      </c>
      <c r="J836" s="56"/>
      <c r="K836" s="56"/>
      <c r="L836" s="56" t="s">
        <v>1472</v>
      </c>
      <c r="M836" s="56" t="s">
        <v>1918</v>
      </c>
      <c r="N836" s="56" t="s">
        <v>2311</v>
      </c>
      <c r="O836" s="76" t="s">
        <v>2312</v>
      </c>
      <c r="P836" s="103" t="s">
        <v>2313</v>
      </c>
      <c r="Q836" s="56" t="s">
        <v>2314</v>
      </c>
      <c r="R836" s="56">
        <v>26632.2</v>
      </c>
      <c r="S836" s="56" t="s">
        <v>1476</v>
      </c>
      <c r="T836" s="165" t="s">
        <v>2315</v>
      </c>
      <c r="U836" s="213"/>
      <c r="V836" s="213"/>
      <c r="W836" s="213"/>
    </row>
    <row r="837" spans="1:23" ht="315" x14ac:dyDescent="0.25">
      <c r="A837" s="56">
        <v>137</v>
      </c>
      <c r="B837" s="56" t="s">
        <v>1946</v>
      </c>
      <c r="C837" s="56" t="s">
        <v>2316</v>
      </c>
      <c r="D837" s="56" t="s">
        <v>2317</v>
      </c>
      <c r="E837" s="56" t="s">
        <v>1480</v>
      </c>
      <c r="F837" s="56">
        <v>20</v>
      </c>
      <c r="G837" s="56" t="s">
        <v>2318</v>
      </c>
      <c r="H837" s="56">
        <v>0</v>
      </c>
      <c r="I837" s="104">
        <v>30792.18</v>
      </c>
      <c r="J837" s="56"/>
      <c r="K837" s="56"/>
      <c r="L837" s="56" t="s">
        <v>1472</v>
      </c>
      <c r="M837" s="56" t="s">
        <v>1907</v>
      </c>
      <c r="N837" s="56" t="s">
        <v>2319</v>
      </c>
      <c r="O837" s="76" t="s">
        <v>2320</v>
      </c>
      <c r="P837" s="95" t="s">
        <v>2321</v>
      </c>
      <c r="Q837" s="56" t="s">
        <v>2322</v>
      </c>
      <c r="R837" s="95">
        <v>31038.81</v>
      </c>
      <c r="S837" s="56" t="s">
        <v>1476</v>
      </c>
      <c r="T837" s="165" t="s">
        <v>2323</v>
      </c>
      <c r="U837" s="213"/>
      <c r="V837" s="213"/>
      <c r="W837" s="213"/>
    </row>
    <row r="838" spans="1:23" ht="63" x14ac:dyDescent="0.25">
      <c r="A838" s="94">
        <v>138</v>
      </c>
      <c r="B838" s="56" t="s">
        <v>1490</v>
      </c>
      <c r="C838" s="56" t="s">
        <v>2324</v>
      </c>
      <c r="D838" s="56" t="s">
        <v>2325</v>
      </c>
      <c r="E838" s="56" t="s">
        <v>1677</v>
      </c>
      <c r="F838" s="56">
        <v>3</v>
      </c>
      <c r="G838" s="56" t="s">
        <v>1573</v>
      </c>
      <c r="H838" s="56">
        <v>0</v>
      </c>
      <c r="I838" s="104">
        <v>42689.760000000002</v>
      </c>
      <c r="J838" s="56"/>
      <c r="K838" s="56"/>
      <c r="L838" s="56" t="s">
        <v>1846</v>
      </c>
      <c r="M838" s="76">
        <v>45609</v>
      </c>
      <c r="N838" s="76" t="s">
        <v>2326</v>
      </c>
      <c r="O838" s="76" t="s">
        <v>1475</v>
      </c>
      <c r="P838" s="105">
        <v>42689.760000000002</v>
      </c>
      <c r="Q838" s="76" t="s">
        <v>2327</v>
      </c>
      <c r="R838" s="56" t="s">
        <v>1474</v>
      </c>
      <c r="S838" s="56" t="s">
        <v>1499</v>
      </c>
      <c r="T838" s="165" t="s">
        <v>2328</v>
      </c>
      <c r="U838" s="213"/>
      <c r="V838" s="213"/>
      <c r="W838" s="213"/>
    </row>
    <row r="839" spans="1:23" ht="78.75" x14ac:dyDescent="0.25">
      <c r="A839" s="56">
        <v>139</v>
      </c>
      <c r="B839" s="56" t="s">
        <v>1490</v>
      </c>
      <c r="C839" s="56" t="s">
        <v>2329</v>
      </c>
      <c r="D839" s="56" t="s">
        <v>2330</v>
      </c>
      <c r="E839" s="56" t="s">
        <v>1677</v>
      </c>
      <c r="F839" s="56">
        <v>3</v>
      </c>
      <c r="G839" s="56" t="s">
        <v>2331</v>
      </c>
      <c r="H839" s="56">
        <v>0</v>
      </c>
      <c r="I839" s="106">
        <v>52360</v>
      </c>
      <c r="J839" s="107"/>
      <c r="K839" s="107"/>
      <c r="L839" s="56" t="s">
        <v>1846</v>
      </c>
      <c r="M839" s="76">
        <v>45609</v>
      </c>
      <c r="N839" s="76" t="s">
        <v>2326</v>
      </c>
      <c r="O839" s="76" t="s">
        <v>1475</v>
      </c>
      <c r="P839" s="105">
        <v>52360</v>
      </c>
      <c r="Q839" s="76" t="s">
        <v>2332</v>
      </c>
      <c r="R839" s="56" t="s">
        <v>1474</v>
      </c>
      <c r="S839" s="56" t="s">
        <v>1499</v>
      </c>
      <c r="T839" s="165" t="s">
        <v>2333</v>
      </c>
      <c r="U839" s="213"/>
      <c r="V839" s="213"/>
      <c r="W839" s="213"/>
    </row>
    <row r="840" spans="1:23" ht="63" x14ac:dyDescent="0.25">
      <c r="A840" s="94">
        <v>140</v>
      </c>
      <c r="B840" s="56" t="s">
        <v>1490</v>
      </c>
      <c r="C840" s="56" t="s">
        <v>2334</v>
      </c>
      <c r="D840" s="56" t="s">
        <v>2335</v>
      </c>
      <c r="E840" s="56" t="s">
        <v>1677</v>
      </c>
      <c r="F840" s="56">
        <v>1</v>
      </c>
      <c r="G840" s="56" t="s">
        <v>2336</v>
      </c>
      <c r="H840" s="56">
        <v>0</v>
      </c>
      <c r="I840" s="106">
        <v>228480</v>
      </c>
      <c r="J840" s="107"/>
      <c r="K840" s="107"/>
      <c r="L840" s="56" t="s">
        <v>1846</v>
      </c>
      <c r="M840" s="76">
        <v>45609</v>
      </c>
      <c r="N840" s="76" t="s">
        <v>2326</v>
      </c>
      <c r="O840" s="76" t="s">
        <v>1475</v>
      </c>
      <c r="P840" s="105">
        <v>228480</v>
      </c>
      <c r="Q840" s="76" t="s">
        <v>2337</v>
      </c>
      <c r="R840" s="56" t="s">
        <v>1474</v>
      </c>
      <c r="S840" s="56" t="s">
        <v>1499</v>
      </c>
      <c r="T840" s="165" t="s">
        <v>2338</v>
      </c>
      <c r="U840" s="213"/>
      <c r="V840" s="213"/>
      <c r="W840" s="213"/>
    </row>
    <row r="841" spans="1:23" ht="63" x14ac:dyDescent="0.25">
      <c r="A841" s="56">
        <v>141</v>
      </c>
      <c r="B841" s="56" t="s">
        <v>1490</v>
      </c>
      <c r="C841" s="56" t="s">
        <v>2339</v>
      </c>
      <c r="D841" s="56" t="s">
        <v>2340</v>
      </c>
      <c r="E841" s="56" t="s">
        <v>1677</v>
      </c>
      <c r="F841" s="56">
        <v>1</v>
      </c>
      <c r="G841" s="56" t="s">
        <v>2341</v>
      </c>
      <c r="H841" s="56">
        <v>0</v>
      </c>
      <c r="I841" s="106">
        <v>260610</v>
      </c>
      <c r="J841" s="107"/>
      <c r="K841" s="107"/>
      <c r="L841" s="56" t="s">
        <v>1846</v>
      </c>
      <c r="M841" s="76">
        <v>45609</v>
      </c>
      <c r="N841" s="76" t="s">
        <v>2342</v>
      </c>
      <c r="O841" s="76" t="s">
        <v>1475</v>
      </c>
      <c r="P841" s="105">
        <v>260610</v>
      </c>
      <c r="Q841" s="108" t="s">
        <v>2343</v>
      </c>
      <c r="R841" s="56" t="s">
        <v>1474</v>
      </c>
      <c r="S841" s="56" t="s">
        <v>1499</v>
      </c>
      <c r="T841" s="165" t="s">
        <v>2344</v>
      </c>
      <c r="U841" s="213"/>
      <c r="V841" s="213"/>
      <c r="W841" s="213"/>
    </row>
    <row r="842" spans="1:23" ht="94.5" x14ac:dyDescent="0.25">
      <c r="A842" s="94">
        <v>142</v>
      </c>
      <c r="B842" s="56" t="s">
        <v>1490</v>
      </c>
      <c r="C842" s="56" t="s">
        <v>2345</v>
      </c>
      <c r="D842" s="56" t="s">
        <v>2346</v>
      </c>
      <c r="E842" s="56" t="s">
        <v>1677</v>
      </c>
      <c r="F842" s="56">
        <v>1</v>
      </c>
      <c r="G842" s="56" t="s">
        <v>2347</v>
      </c>
      <c r="H842" s="56">
        <v>0</v>
      </c>
      <c r="I842" s="106">
        <v>249662</v>
      </c>
      <c r="J842" s="107"/>
      <c r="K842" s="107"/>
      <c r="L842" s="56" t="s">
        <v>1846</v>
      </c>
      <c r="M842" s="76">
        <v>45609</v>
      </c>
      <c r="N842" s="76" t="s">
        <v>2348</v>
      </c>
      <c r="O842" s="76" t="s">
        <v>1475</v>
      </c>
      <c r="P842" s="105">
        <v>249662</v>
      </c>
      <c r="Q842" s="76" t="s">
        <v>2349</v>
      </c>
      <c r="R842" s="56" t="s">
        <v>1474</v>
      </c>
      <c r="S842" s="56" t="s">
        <v>1499</v>
      </c>
      <c r="T842" s="165" t="s">
        <v>2350</v>
      </c>
      <c r="U842" s="213"/>
      <c r="V842" s="213"/>
      <c r="W842" s="213"/>
    </row>
    <row r="843" spans="1:23" ht="63" x14ac:dyDescent="0.25">
      <c r="A843" s="56">
        <v>143</v>
      </c>
      <c r="B843" s="56" t="s">
        <v>1490</v>
      </c>
      <c r="C843" s="56" t="s">
        <v>2351</v>
      </c>
      <c r="D843" s="56" t="s">
        <v>2352</v>
      </c>
      <c r="E843" s="56" t="s">
        <v>1677</v>
      </c>
      <c r="F843" s="56">
        <v>1</v>
      </c>
      <c r="G843" s="56" t="s">
        <v>2353</v>
      </c>
      <c r="H843" s="56">
        <v>0</v>
      </c>
      <c r="I843" s="106">
        <v>681489.2</v>
      </c>
      <c r="J843" s="107"/>
      <c r="K843" s="107"/>
      <c r="L843" s="56" t="s">
        <v>1846</v>
      </c>
      <c r="M843" s="76">
        <v>45609</v>
      </c>
      <c r="N843" s="76" t="s">
        <v>2326</v>
      </c>
      <c r="O843" s="76" t="s">
        <v>1475</v>
      </c>
      <c r="P843" s="105">
        <v>681489.2</v>
      </c>
      <c r="Q843" s="76" t="s">
        <v>2354</v>
      </c>
      <c r="R843" s="56" t="s">
        <v>1474</v>
      </c>
      <c r="S843" s="56" t="s">
        <v>1499</v>
      </c>
      <c r="T843" s="165" t="s">
        <v>2355</v>
      </c>
      <c r="U843" s="213"/>
      <c r="V843" s="213"/>
      <c r="W843" s="213"/>
    </row>
    <row r="844" spans="1:23" ht="63" x14ac:dyDescent="0.25">
      <c r="A844" s="94">
        <v>144</v>
      </c>
      <c r="B844" s="56" t="s">
        <v>1490</v>
      </c>
      <c r="C844" s="56" t="s">
        <v>2356</v>
      </c>
      <c r="D844" s="56" t="s">
        <v>2357</v>
      </c>
      <c r="E844" s="56" t="s">
        <v>1677</v>
      </c>
      <c r="F844" s="56">
        <v>2</v>
      </c>
      <c r="G844" s="56" t="s">
        <v>2162</v>
      </c>
      <c r="H844" s="56">
        <v>0</v>
      </c>
      <c r="I844" s="106">
        <v>9662.7999999999993</v>
      </c>
      <c r="J844" s="107"/>
      <c r="K844" s="107"/>
      <c r="L844" s="56" t="s">
        <v>1846</v>
      </c>
      <c r="M844" s="76">
        <v>45609</v>
      </c>
      <c r="N844" s="76" t="s">
        <v>2326</v>
      </c>
      <c r="O844" s="76" t="s">
        <v>1475</v>
      </c>
      <c r="P844" s="105">
        <v>9662.7999999999993</v>
      </c>
      <c r="Q844" s="76" t="s">
        <v>2358</v>
      </c>
      <c r="R844" s="56" t="s">
        <v>1474</v>
      </c>
      <c r="S844" s="56" t="s">
        <v>1499</v>
      </c>
      <c r="T844" s="165" t="s">
        <v>2359</v>
      </c>
      <c r="U844" s="213"/>
      <c r="V844" s="213"/>
      <c r="W844" s="213"/>
    </row>
    <row r="845" spans="1:23" ht="63" x14ac:dyDescent="0.25">
      <c r="A845" s="56">
        <v>145</v>
      </c>
      <c r="B845" s="56" t="s">
        <v>1490</v>
      </c>
      <c r="C845" s="56" t="s">
        <v>2360</v>
      </c>
      <c r="D845" s="56" t="s">
        <v>2361</v>
      </c>
      <c r="E845" s="56" t="s">
        <v>1677</v>
      </c>
      <c r="F845" s="56">
        <v>2</v>
      </c>
      <c r="G845" s="56" t="s">
        <v>2362</v>
      </c>
      <c r="H845" s="56" t="s">
        <v>2162</v>
      </c>
      <c r="I845" s="106">
        <v>89250</v>
      </c>
      <c r="J845" s="107"/>
      <c r="K845" s="107"/>
      <c r="L845" s="56" t="s">
        <v>1846</v>
      </c>
      <c r="M845" s="76">
        <v>45609</v>
      </c>
      <c r="N845" s="76" t="s">
        <v>2326</v>
      </c>
      <c r="O845" s="76" t="s">
        <v>1475</v>
      </c>
      <c r="P845" s="105">
        <v>89250</v>
      </c>
      <c r="Q845" s="76" t="s">
        <v>2363</v>
      </c>
      <c r="R845" s="56" t="s">
        <v>1474</v>
      </c>
      <c r="S845" s="56" t="s">
        <v>1499</v>
      </c>
      <c r="T845" s="165" t="s">
        <v>2364</v>
      </c>
      <c r="U845" s="213"/>
      <c r="V845" s="213"/>
      <c r="W845" s="213"/>
    </row>
    <row r="846" spans="1:23" ht="63" x14ac:dyDescent="0.25">
      <c r="A846" s="94">
        <v>146</v>
      </c>
      <c r="B846" s="56" t="s">
        <v>1490</v>
      </c>
      <c r="C846" s="56" t="s">
        <v>2365</v>
      </c>
      <c r="D846" s="56" t="s">
        <v>2366</v>
      </c>
      <c r="E846" s="56" t="s">
        <v>1677</v>
      </c>
      <c r="F846" s="56">
        <v>1</v>
      </c>
      <c r="G846" s="56" t="s">
        <v>2235</v>
      </c>
      <c r="H846" s="56">
        <v>0</v>
      </c>
      <c r="I846" s="106">
        <v>96985</v>
      </c>
      <c r="J846" s="107"/>
      <c r="K846" s="107"/>
      <c r="L846" s="56" t="s">
        <v>1846</v>
      </c>
      <c r="M846" s="76">
        <v>45609</v>
      </c>
      <c r="N846" s="76" t="s">
        <v>2326</v>
      </c>
      <c r="O846" s="76" t="s">
        <v>1475</v>
      </c>
      <c r="P846" s="105">
        <v>96985</v>
      </c>
      <c r="Q846" s="76" t="s">
        <v>2367</v>
      </c>
      <c r="R846" s="56" t="s">
        <v>1474</v>
      </c>
      <c r="S846" s="56" t="s">
        <v>1499</v>
      </c>
      <c r="T846" s="165" t="s">
        <v>2368</v>
      </c>
      <c r="U846" s="213"/>
      <c r="V846" s="213"/>
      <c r="W846" s="213"/>
    </row>
    <row r="847" spans="1:23" ht="63" x14ac:dyDescent="0.25">
      <c r="A847" s="56">
        <v>147</v>
      </c>
      <c r="B847" s="56" t="s">
        <v>1490</v>
      </c>
      <c r="C847" s="56" t="s">
        <v>2369</v>
      </c>
      <c r="D847" s="56" t="s">
        <v>2370</v>
      </c>
      <c r="E847" s="56" t="s">
        <v>1677</v>
      </c>
      <c r="F847" s="56">
        <v>1</v>
      </c>
      <c r="G847" s="56" t="s">
        <v>2336</v>
      </c>
      <c r="H847" s="56">
        <v>0</v>
      </c>
      <c r="I847" s="107">
        <v>370411.3</v>
      </c>
      <c r="J847" s="107"/>
      <c r="K847" s="107"/>
      <c r="L847" s="56" t="s">
        <v>1846</v>
      </c>
      <c r="M847" s="76">
        <v>45824</v>
      </c>
      <c r="N847" s="76">
        <v>45946</v>
      </c>
      <c r="O847" s="76" t="s">
        <v>1475</v>
      </c>
      <c r="P847" s="95">
        <v>370411.3</v>
      </c>
      <c r="Q847" s="76" t="s">
        <v>2371</v>
      </c>
      <c r="R847" s="56" t="s">
        <v>1474</v>
      </c>
      <c r="S847" s="56" t="s">
        <v>1499</v>
      </c>
      <c r="T847" s="165" t="s">
        <v>2372</v>
      </c>
      <c r="U847" s="213"/>
      <c r="V847" s="213"/>
      <c r="W847" s="213"/>
    </row>
    <row r="848" spans="1:23" ht="63" x14ac:dyDescent="0.25">
      <c r="A848" s="94">
        <v>148</v>
      </c>
      <c r="B848" s="56" t="s">
        <v>1490</v>
      </c>
      <c r="C848" s="56" t="s">
        <v>2373</v>
      </c>
      <c r="D848" s="56" t="s">
        <v>2374</v>
      </c>
      <c r="E848" s="56" t="s">
        <v>1677</v>
      </c>
      <c r="F848" s="56">
        <v>1</v>
      </c>
      <c r="G848" s="56" t="s">
        <v>2375</v>
      </c>
      <c r="H848" s="56">
        <v>0</v>
      </c>
      <c r="I848" s="95">
        <v>145200</v>
      </c>
      <c r="J848" s="107"/>
      <c r="K848" s="107"/>
      <c r="L848" s="56" t="s">
        <v>1846</v>
      </c>
      <c r="M848" s="76">
        <v>45937</v>
      </c>
      <c r="N848" s="76">
        <v>46022</v>
      </c>
      <c r="O848" s="76" t="s">
        <v>1475</v>
      </c>
      <c r="P848" s="95">
        <v>145200</v>
      </c>
      <c r="Q848" s="76" t="s">
        <v>2376</v>
      </c>
      <c r="R848" s="56" t="s">
        <v>1474</v>
      </c>
      <c r="S848" s="56" t="s">
        <v>1499</v>
      </c>
      <c r="T848" s="165" t="s">
        <v>2377</v>
      </c>
      <c r="U848" s="213"/>
      <c r="V848" s="213"/>
      <c r="W848" s="213"/>
    </row>
    <row r="849" spans="1:23" ht="63" x14ac:dyDescent="0.25">
      <c r="A849" s="56">
        <v>149</v>
      </c>
      <c r="B849" s="56" t="s">
        <v>1490</v>
      </c>
      <c r="C849" s="56" t="s">
        <v>2378</v>
      </c>
      <c r="D849" s="56" t="s">
        <v>2379</v>
      </c>
      <c r="E849" s="56" t="s">
        <v>1677</v>
      </c>
      <c r="F849" s="56">
        <v>1</v>
      </c>
      <c r="G849" s="56" t="s">
        <v>2169</v>
      </c>
      <c r="H849" s="56">
        <v>0</v>
      </c>
      <c r="I849" s="95">
        <v>532400</v>
      </c>
      <c r="J849" s="107"/>
      <c r="K849" s="107"/>
      <c r="L849" s="56" t="s">
        <v>1846</v>
      </c>
      <c r="M849" s="76">
        <v>45937</v>
      </c>
      <c r="N849" s="76">
        <v>46022</v>
      </c>
      <c r="O849" s="76" t="s">
        <v>1475</v>
      </c>
      <c r="P849" s="95">
        <v>532400</v>
      </c>
      <c r="Q849" s="76" t="s">
        <v>2380</v>
      </c>
      <c r="R849" s="56" t="s">
        <v>1474</v>
      </c>
      <c r="S849" s="56" t="s">
        <v>1499</v>
      </c>
      <c r="T849" s="165" t="s">
        <v>2381</v>
      </c>
      <c r="U849" s="213"/>
      <c r="V849" s="213"/>
      <c r="W849" s="213"/>
    </row>
    <row r="850" spans="1:23" ht="63" x14ac:dyDescent="0.25">
      <c r="A850" s="94">
        <v>150</v>
      </c>
      <c r="B850" s="56" t="s">
        <v>1490</v>
      </c>
      <c r="C850" s="56" t="s">
        <v>2382</v>
      </c>
      <c r="D850" s="56" t="s">
        <v>2383</v>
      </c>
      <c r="E850" s="56" t="s">
        <v>1677</v>
      </c>
      <c r="F850" s="56">
        <v>1</v>
      </c>
      <c r="G850" s="56" t="s">
        <v>1883</v>
      </c>
      <c r="H850" s="56">
        <v>0</v>
      </c>
      <c r="I850" s="95">
        <v>19039.349999999999</v>
      </c>
      <c r="J850" s="107"/>
      <c r="K850" s="107"/>
      <c r="L850" s="56" t="s">
        <v>1846</v>
      </c>
      <c r="M850" s="76">
        <v>46093</v>
      </c>
      <c r="N850" s="76">
        <v>46142</v>
      </c>
      <c r="O850" s="76" t="s">
        <v>1475</v>
      </c>
      <c r="P850" s="76" t="s">
        <v>1475</v>
      </c>
      <c r="Q850" s="76" t="s">
        <v>1475</v>
      </c>
      <c r="R850" s="56" t="s">
        <v>1474</v>
      </c>
      <c r="S850" s="56" t="s">
        <v>2384</v>
      </c>
      <c r="T850" s="165" t="s">
        <v>2385</v>
      </c>
      <c r="U850" s="213"/>
      <c r="V850" s="213"/>
      <c r="W850" s="213"/>
    </row>
    <row r="851" spans="1:23" ht="78.75" x14ac:dyDescent="0.25">
      <c r="A851" s="56">
        <v>151</v>
      </c>
      <c r="B851" s="56" t="s">
        <v>1465</v>
      </c>
      <c r="C851" s="56" t="s">
        <v>2386</v>
      </c>
      <c r="D851" s="56" t="s">
        <v>2387</v>
      </c>
      <c r="E851" s="76" t="s">
        <v>1940</v>
      </c>
      <c r="F851" s="56">
        <v>1</v>
      </c>
      <c r="G851" s="56" t="s">
        <v>1468</v>
      </c>
      <c r="H851" s="56">
        <v>0</v>
      </c>
      <c r="I851" s="56" t="s">
        <v>2388</v>
      </c>
      <c r="J851" s="56"/>
      <c r="K851" s="56"/>
      <c r="L851" s="56" t="s">
        <v>1472</v>
      </c>
      <c r="M851" s="56" t="s">
        <v>1942</v>
      </c>
      <c r="N851" s="56" t="s">
        <v>2389</v>
      </c>
      <c r="O851" s="76" t="s">
        <v>2390</v>
      </c>
      <c r="P851" s="76" t="s">
        <v>1475</v>
      </c>
      <c r="Q851" s="76" t="s">
        <v>1475</v>
      </c>
      <c r="R851" s="56" t="s">
        <v>2391</v>
      </c>
      <c r="S851" s="56" t="s">
        <v>1476</v>
      </c>
      <c r="T851" s="165" t="s">
        <v>1475</v>
      </c>
      <c r="U851" s="213"/>
      <c r="V851" s="213"/>
      <c r="W851" s="213"/>
    </row>
    <row r="852" spans="1:23" ht="78.75" x14ac:dyDescent="0.25">
      <c r="A852" s="94">
        <v>152</v>
      </c>
      <c r="B852" s="2" t="s">
        <v>1946</v>
      </c>
      <c r="C852" s="7" t="s">
        <v>2392</v>
      </c>
      <c r="D852" s="2" t="s">
        <v>2393</v>
      </c>
      <c r="E852" s="7" t="s">
        <v>1480</v>
      </c>
      <c r="F852" s="7">
        <v>3</v>
      </c>
      <c r="G852" s="2" t="s">
        <v>1950</v>
      </c>
      <c r="H852" s="2">
        <v>0</v>
      </c>
      <c r="I852" s="2" t="s">
        <v>2394</v>
      </c>
      <c r="J852" s="2"/>
      <c r="K852" s="2"/>
      <c r="L852" s="2" t="s">
        <v>2395</v>
      </c>
      <c r="M852" s="7" t="s">
        <v>1952</v>
      </c>
      <c r="N852" s="85" t="s">
        <v>1953</v>
      </c>
      <c r="O852" s="3" t="s">
        <v>1475</v>
      </c>
      <c r="P852" s="3" t="s">
        <v>1475</v>
      </c>
      <c r="Q852" s="3" t="s">
        <v>1475</v>
      </c>
      <c r="R852" s="2" t="s">
        <v>2394</v>
      </c>
      <c r="S852" s="2" t="s">
        <v>2396</v>
      </c>
      <c r="T852" s="139" t="s">
        <v>1475</v>
      </c>
      <c r="U852" s="143"/>
      <c r="V852" s="143"/>
      <c r="W852" s="143"/>
    </row>
    <row r="853" spans="1:23" ht="47.25" x14ac:dyDescent="0.25">
      <c r="A853" s="56">
        <v>153</v>
      </c>
      <c r="B853" s="2" t="s">
        <v>1969</v>
      </c>
      <c r="C853" s="2" t="s">
        <v>2397</v>
      </c>
      <c r="D853" s="2" t="s">
        <v>2398</v>
      </c>
      <c r="E853" s="7" t="s">
        <v>1480</v>
      </c>
      <c r="F853" s="2">
        <v>5</v>
      </c>
      <c r="G853" s="80" t="s">
        <v>2304</v>
      </c>
      <c r="H853" s="101">
        <v>0</v>
      </c>
      <c r="I853" s="2" t="s">
        <v>2399</v>
      </c>
      <c r="J853" s="2"/>
      <c r="K853" s="2"/>
      <c r="L853" s="2" t="s">
        <v>2400</v>
      </c>
      <c r="M853" s="7" t="s">
        <v>2119</v>
      </c>
      <c r="N853" s="85" t="s">
        <v>2401</v>
      </c>
      <c r="O853" s="3" t="s">
        <v>1475</v>
      </c>
      <c r="P853" s="2" t="s">
        <v>2399</v>
      </c>
      <c r="Q853" s="2" t="s">
        <v>2402</v>
      </c>
      <c r="R853" s="2" t="s">
        <v>2399</v>
      </c>
      <c r="S853" s="2" t="s">
        <v>14</v>
      </c>
      <c r="T853" s="139" t="s">
        <v>2403</v>
      </c>
      <c r="U853" s="143"/>
      <c r="V853" s="143"/>
      <c r="W853" s="143"/>
    </row>
    <row r="854" spans="1:23" ht="378" x14ac:dyDescent="0.25">
      <c r="A854" s="94">
        <v>154</v>
      </c>
      <c r="B854" s="56" t="s">
        <v>1553</v>
      </c>
      <c r="C854" s="56" t="s">
        <v>2404</v>
      </c>
      <c r="D854" s="56" t="s">
        <v>2405</v>
      </c>
      <c r="E854" s="85" t="s">
        <v>1480</v>
      </c>
      <c r="F854" s="56">
        <v>7</v>
      </c>
      <c r="G854" s="109" t="s">
        <v>1958</v>
      </c>
      <c r="H854" s="110">
        <v>0</v>
      </c>
      <c r="I854" s="56" t="s">
        <v>2406</v>
      </c>
      <c r="J854" s="56"/>
      <c r="K854" s="56"/>
      <c r="L854" s="56" t="s">
        <v>2395</v>
      </c>
      <c r="M854" s="85" t="s">
        <v>1926</v>
      </c>
      <c r="N854" s="83" t="s">
        <v>2407</v>
      </c>
      <c r="O854" s="76" t="s">
        <v>2408</v>
      </c>
      <c r="P854" s="76" t="s">
        <v>2409</v>
      </c>
      <c r="Q854" s="76" t="s">
        <v>2410</v>
      </c>
      <c r="R854" s="76" t="s">
        <v>2408</v>
      </c>
      <c r="S854" s="56" t="s">
        <v>13</v>
      </c>
      <c r="T854" s="165" t="s">
        <v>2411</v>
      </c>
      <c r="U854" s="213"/>
      <c r="V854" s="213"/>
      <c r="W854" s="213"/>
    </row>
    <row r="855" spans="1:23" ht="315" x14ac:dyDescent="0.25">
      <c r="A855" s="56">
        <v>155</v>
      </c>
      <c r="B855" s="56" t="s">
        <v>1477</v>
      </c>
      <c r="C855" s="109" t="s">
        <v>2412</v>
      </c>
      <c r="D855" s="56" t="s">
        <v>2413</v>
      </c>
      <c r="E855" s="85" t="s">
        <v>1480</v>
      </c>
      <c r="F855" s="109">
        <v>20</v>
      </c>
      <c r="G855" s="109" t="s">
        <v>1545</v>
      </c>
      <c r="H855" s="111">
        <v>0</v>
      </c>
      <c r="I855" s="56" t="s">
        <v>2414</v>
      </c>
      <c r="J855" s="56"/>
      <c r="K855" s="56"/>
      <c r="L855" s="56" t="s">
        <v>2395</v>
      </c>
      <c r="M855" s="83" t="s">
        <v>2228</v>
      </c>
      <c r="N855" s="84" t="s">
        <v>2415</v>
      </c>
      <c r="O855" s="76" t="s">
        <v>2416</v>
      </c>
      <c r="P855" s="76" t="s">
        <v>2417</v>
      </c>
      <c r="Q855" s="76" t="s">
        <v>2418</v>
      </c>
      <c r="R855" s="76" t="s">
        <v>2416</v>
      </c>
      <c r="S855" s="56" t="s">
        <v>13</v>
      </c>
      <c r="T855" s="165" t="s">
        <v>2419</v>
      </c>
      <c r="U855" s="213"/>
      <c r="V855" s="213"/>
      <c r="W855" s="213"/>
    </row>
    <row r="856" spans="1:23" ht="110.25" x14ac:dyDescent="0.25">
      <c r="A856" s="94">
        <v>156</v>
      </c>
      <c r="B856" s="2" t="s">
        <v>1490</v>
      </c>
      <c r="C856" s="7" t="s">
        <v>2420</v>
      </c>
      <c r="D856" s="2" t="s">
        <v>2421</v>
      </c>
      <c r="E856" s="2" t="s">
        <v>1677</v>
      </c>
      <c r="F856" s="2">
        <v>1</v>
      </c>
      <c r="G856" s="2" t="s">
        <v>2147</v>
      </c>
      <c r="H856" s="100">
        <v>0</v>
      </c>
      <c r="I856" s="13" t="s">
        <v>2422</v>
      </c>
      <c r="J856" s="13"/>
      <c r="K856" s="13"/>
      <c r="L856" s="2" t="s">
        <v>2395</v>
      </c>
      <c r="M856" s="26">
        <v>45544</v>
      </c>
      <c r="N856" s="3" t="s">
        <v>2423</v>
      </c>
      <c r="O856" s="3" t="s">
        <v>1475</v>
      </c>
      <c r="P856" s="3" t="s">
        <v>2424</v>
      </c>
      <c r="Q856" s="3" t="s">
        <v>2425</v>
      </c>
      <c r="R856" s="3" t="s">
        <v>2424</v>
      </c>
      <c r="S856" s="2" t="s">
        <v>14</v>
      </c>
      <c r="T856" s="139" t="s">
        <v>2426</v>
      </c>
      <c r="U856" s="143"/>
      <c r="V856" s="143"/>
      <c r="W856" s="143"/>
    </row>
    <row r="857" spans="1:23" ht="78.75" x14ac:dyDescent="0.25">
      <c r="A857" s="56">
        <v>157</v>
      </c>
      <c r="B857" s="2" t="s">
        <v>1490</v>
      </c>
      <c r="C857" s="7" t="s">
        <v>2427</v>
      </c>
      <c r="D857" s="2" t="s">
        <v>2428</v>
      </c>
      <c r="E857" s="2" t="s">
        <v>1677</v>
      </c>
      <c r="F857" s="2">
        <v>2</v>
      </c>
      <c r="G857" s="2" t="s">
        <v>2429</v>
      </c>
      <c r="H857" s="100">
        <v>0</v>
      </c>
      <c r="I857" s="13" t="s">
        <v>2430</v>
      </c>
      <c r="J857" s="13"/>
      <c r="K857" s="13"/>
      <c r="L857" s="2" t="s">
        <v>2395</v>
      </c>
      <c r="M857" s="26">
        <v>45555</v>
      </c>
      <c r="N857" s="3" t="s">
        <v>2423</v>
      </c>
      <c r="O857" s="3" t="s">
        <v>1475</v>
      </c>
      <c r="P857" s="3" t="s">
        <v>2431</v>
      </c>
      <c r="Q857" s="3" t="s">
        <v>2432</v>
      </c>
      <c r="R857" s="3" t="s">
        <v>2431</v>
      </c>
      <c r="S857" s="2" t="s">
        <v>14</v>
      </c>
      <c r="T857" s="139" t="s">
        <v>2433</v>
      </c>
      <c r="U857" s="143"/>
      <c r="V857" s="143"/>
      <c r="W857" s="143"/>
    </row>
    <row r="858" spans="1:23" ht="78.75" x14ac:dyDescent="0.25">
      <c r="A858" s="94">
        <v>158</v>
      </c>
      <c r="B858" s="2" t="s">
        <v>1490</v>
      </c>
      <c r="C858" s="7" t="s">
        <v>2434</v>
      </c>
      <c r="D858" s="2" t="s">
        <v>2435</v>
      </c>
      <c r="E858" s="2" t="s">
        <v>1677</v>
      </c>
      <c r="F858" s="2">
        <v>1</v>
      </c>
      <c r="G858" s="2" t="s">
        <v>1883</v>
      </c>
      <c r="H858" s="100">
        <v>0</v>
      </c>
      <c r="I858" s="13" t="s">
        <v>2436</v>
      </c>
      <c r="J858" s="13"/>
      <c r="K858" s="13"/>
      <c r="L858" s="2" t="s">
        <v>2395</v>
      </c>
      <c r="M858" s="26">
        <v>45544</v>
      </c>
      <c r="N858" s="3" t="s">
        <v>2423</v>
      </c>
      <c r="O858" s="3" t="s">
        <v>1475</v>
      </c>
      <c r="P858" s="3" t="s">
        <v>2437</v>
      </c>
      <c r="Q858" s="3" t="s">
        <v>2438</v>
      </c>
      <c r="R858" s="3" t="s">
        <v>2437</v>
      </c>
      <c r="S858" s="2" t="s">
        <v>14</v>
      </c>
      <c r="T858" s="139" t="s">
        <v>2439</v>
      </c>
      <c r="U858" s="143"/>
      <c r="V858" s="143"/>
      <c r="W858" s="143"/>
    </row>
    <row r="859" spans="1:23" ht="63" x14ac:dyDescent="0.25">
      <c r="A859" s="56">
        <v>159</v>
      </c>
      <c r="B859" s="2" t="s">
        <v>1490</v>
      </c>
      <c r="C859" s="7" t="s">
        <v>2440</v>
      </c>
      <c r="D859" s="2" t="s">
        <v>2441</v>
      </c>
      <c r="E859" s="2" t="s">
        <v>1677</v>
      </c>
      <c r="F859" s="2">
        <v>2</v>
      </c>
      <c r="G859" s="2" t="s">
        <v>2442</v>
      </c>
      <c r="H859" s="100">
        <v>0</v>
      </c>
      <c r="I859" s="13" t="s">
        <v>2443</v>
      </c>
      <c r="J859" s="13"/>
      <c r="K859" s="13"/>
      <c r="L859" s="2" t="s">
        <v>2395</v>
      </c>
      <c r="M859" s="26">
        <v>45555</v>
      </c>
      <c r="N859" s="3" t="s">
        <v>2423</v>
      </c>
      <c r="O859" s="3" t="s">
        <v>1475</v>
      </c>
      <c r="P859" s="3" t="s">
        <v>2444</v>
      </c>
      <c r="Q859" s="3" t="s">
        <v>2445</v>
      </c>
      <c r="R859" s="3" t="s">
        <v>2444</v>
      </c>
      <c r="S859" s="2" t="s">
        <v>14</v>
      </c>
      <c r="T859" s="139" t="s">
        <v>2446</v>
      </c>
      <c r="U859" s="143"/>
      <c r="V859" s="143"/>
      <c r="W859" s="143"/>
    </row>
    <row r="860" spans="1:23" ht="78.75" x14ac:dyDescent="0.25">
      <c r="A860" s="94">
        <v>160</v>
      </c>
      <c r="B860" s="2" t="s">
        <v>1490</v>
      </c>
      <c r="C860" s="7" t="s">
        <v>2447</v>
      </c>
      <c r="D860" s="2" t="s">
        <v>2448</v>
      </c>
      <c r="E860" s="2" t="s">
        <v>1677</v>
      </c>
      <c r="F860" s="2">
        <v>2</v>
      </c>
      <c r="G860" s="2" t="s">
        <v>2449</v>
      </c>
      <c r="H860" s="100">
        <v>0</v>
      </c>
      <c r="I860" s="13" t="s">
        <v>2450</v>
      </c>
      <c r="J860" s="13"/>
      <c r="K860" s="13"/>
      <c r="L860" s="2" t="s">
        <v>2395</v>
      </c>
      <c r="M860" s="26">
        <v>45555</v>
      </c>
      <c r="N860" s="3" t="s">
        <v>2423</v>
      </c>
      <c r="O860" s="3" t="s">
        <v>1475</v>
      </c>
      <c r="P860" s="3" t="s">
        <v>2451</v>
      </c>
      <c r="Q860" s="3" t="s">
        <v>2452</v>
      </c>
      <c r="R860" s="3" t="s">
        <v>2451</v>
      </c>
      <c r="S860" s="2" t="s">
        <v>14</v>
      </c>
      <c r="T860" s="139" t="s">
        <v>2453</v>
      </c>
      <c r="U860" s="143"/>
      <c r="V860" s="143"/>
      <c r="W860" s="143"/>
    </row>
    <row r="861" spans="1:23" ht="63" x14ac:dyDescent="0.25">
      <c r="A861" s="56">
        <v>161</v>
      </c>
      <c r="B861" s="2" t="s">
        <v>1490</v>
      </c>
      <c r="C861" s="7" t="s">
        <v>2454</v>
      </c>
      <c r="D861" s="2" t="s">
        <v>2455</v>
      </c>
      <c r="E861" s="2" t="s">
        <v>1677</v>
      </c>
      <c r="F861" s="2">
        <v>1</v>
      </c>
      <c r="G861" s="2" t="s">
        <v>1493</v>
      </c>
      <c r="H861" s="100">
        <v>0</v>
      </c>
      <c r="I861" s="7" t="s">
        <v>2456</v>
      </c>
      <c r="J861" s="7"/>
      <c r="K861" s="7"/>
      <c r="L861" s="2" t="s">
        <v>2395</v>
      </c>
      <c r="M861" s="26">
        <v>45544</v>
      </c>
      <c r="N861" s="3" t="s">
        <v>2423</v>
      </c>
      <c r="O861" s="3" t="s">
        <v>1475</v>
      </c>
      <c r="P861" s="3" t="s">
        <v>2457</v>
      </c>
      <c r="Q861" s="3" t="s">
        <v>2458</v>
      </c>
      <c r="R861" s="3" t="s">
        <v>2457</v>
      </c>
      <c r="S861" s="2" t="s">
        <v>14</v>
      </c>
      <c r="T861" s="139" t="s">
        <v>2459</v>
      </c>
      <c r="U861" s="143"/>
      <c r="V861" s="143"/>
      <c r="W861" s="143"/>
    </row>
    <row r="862" spans="1:23" ht="78.75" x14ac:dyDescent="0.25">
      <c r="A862" s="94">
        <v>162</v>
      </c>
      <c r="B862" s="2" t="s">
        <v>1490</v>
      </c>
      <c r="C862" s="7" t="s">
        <v>2460</v>
      </c>
      <c r="D862" s="2" t="s">
        <v>2461</v>
      </c>
      <c r="E862" s="2" t="s">
        <v>1677</v>
      </c>
      <c r="F862" s="2">
        <v>2</v>
      </c>
      <c r="G862" s="2" t="s">
        <v>2462</v>
      </c>
      <c r="H862" s="100">
        <v>0</v>
      </c>
      <c r="I862" s="7" t="s">
        <v>2463</v>
      </c>
      <c r="J862" s="7"/>
      <c r="K862" s="7"/>
      <c r="L862" s="2" t="s">
        <v>2395</v>
      </c>
      <c r="M862" s="26">
        <v>45555</v>
      </c>
      <c r="N862" s="3" t="s">
        <v>2423</v>
      </c>
      <c r="O862" s="3" t="s">
        <v>1475</v>
      </c>
      <c r="P862" s="3" t="s">
        <v>2464</v>
      </c>
      <c r="Q862" s="3" t="s">
        <v>2465</v>
      </c>
      <c r="R862" s="3" t="s">
        <v>2464</v>
      </c>
      <c r="S862" s="2" t="s">
        <v>14</v>
      </c>
      <c r="T862" s="139" t="s">
        <v>2466</v>
      </c>
      <c r="U862" s="143"/>
      <c r="V862" s="143"/>
      <c r="W862" s="143"/>
    </row>
    <row r="863" spans="1:23" ht="94.5" x14ac:dyDescent="0.25">
      <c r="A863" s="56">
        <v>163</v>
      </c>
      <c r="B863" s="2" t="s">
        <v>1490</v>
      </c>
      <c r="C863" s="7" t="s">
        <v>2467</v>
      </c>
      <c r="D863" s="2" t="s">
        <v>2468</v>
      </c>
      <c r="E863" s="2" t="s">
        <v>1677</v>
      </c>
      <c r="F863" s="2">
        <v>1</v>
      </c>
      <c r="G863" s="2" t="s">
        <v>2469</v>
      </c>
      <c r="H863" s="100">
        <v>0</v>
      </c>
      <c r="I863" s="7" t="s">
        <v>2470</v>
      </c>
      <c r="J863" s="7"/>
      <c r="K863" s="7"/>
      <c r="L863" s="2" t="s">
        <v>2395</v>
      </c>
      <c r="M863" s="26">
        <v>45544</v>
      </c>
      <c r="N863" s="26">
        <v>45657</v>
      </c>
      <c r="O863" s="3" t="s">
        <v>1475</v>
      </c>
      <c r="P863" s="3" t="s">
        <v>2471</v>
      </c>
      <c r="Q863" s="3" t="s">
        <v>2472</v>
      </c>
      <c r="R863" s="3" t="s">
        <v>2471</v>
      </c>
      <c r="S863" s="2" t="s">
        <v>14</v>
      </c>
      <c r="T863" s="139" t="s">
        <v>2473</v>
      </c>
      <c r="U863" s="143"/>
      <c r="V863" s="143"/>
      <c r="W863" s="143"/>
    </row>
    <row r="864" spans="1:23" ht="63" x14ac:dyDescent="0.25">
      <c r="A864" s="94">
        <v>164</v>
      </c>
      <c r="B864" s="2" t="s">
        <v>1490</v>
      </c>
      <c r="C864" s="7" t="s">
        <v>2474</v>
      </c>
      <c r="D864" s="2" t="s">
        <v>2475</v>
      </c>
      <c r="E864" s="2" t="s">
        <v>1677</v>
      </c>
      <c r="F864" s="2">
        <v>1</v>
      </c>
      <c r="G864" s="2" t="s">
        <v>2449</v>
      </c>
      <c r="H864" s="100">
        <v>0</v>
      </c>
      <c r="I864" s="13" t="s">
        <v>2476</v>
      </c>
      <c r="J864" s="13"/>
      <c r="K864" s="13"/>
      <c r="L864" s="2" t="s">
        <v>2395</v>
      </c>
      <c r="M864" s="26">
        <v>45544</v>
      </c>
      <c r="N864" s="3" t="s">
        <v>2423</v>
      </c>
      <c r="O864" s="3" t="s">
        <v>1475</v>
      </c>
      <c r="P864" s="3" t="s">
        <v>2477</v>
      </c>
      <c r="Q864" s="3" t="s">
        <v>2478</v>
      </c>
      <c r="R864" s="3" t="s">
        <v>2477</v>
      </c>
      <c r="S864" s="2" t="s">
        <v>14</v>
      </c>
      <c r="T864" s="139" t="s">
        <v>2479</v>
      </c>
      <c r="U864" s="143"/>
      <c r="V864" s="143"/>
      <c r="W864" s="143"/>
    </row>
    <row r="865" spans="1:23" ht="78.75" x14ac:dyDescent="0.25">
      <c r="A865" s="56">
        <v>165</v>
      </c>
      <c r="B865" s="2" t="s">
        <v>1490</v>
      </c>
      <c r="C865" s="7" t="s">
        <v>2480</v>
      </c>
      <c r="D865" s="2" t="s">
        <v>2481</v>
      </c>
      <c r="E865" s="2" t="s">
        <v>1677</v>
      </c>
      <c r="F865" s="2">
        <v>3</v>
      </c>
      <c r="G865" s="2" t="s">
        <v>1883</v>
      </c>
      <c r="H865" s="100">
        <v>0</v>
      </c>
      <c r="I865" s="13" t="s">
        <v>2482</v>
      </c>
      <c r="J865" s="13"/>
      <c r="K865" s="13"/>
      <c r="L865" s="2" t="s">
        <v>2395</v>
      </c>
      <c r="M865" s="26">
        <v>45555</v>
      </c>
      <c r="N865" s="3" t="s">
        <v>2423</v>
      </c>
      <c r="O865" s="3" t="s">
        <v>1475</v>
      </c>
      <c r="P865" s="3" t="s">
        <v>2483</v>
      </c>
      <c r="Q865" s="3" t="s">
        <v>2484</v>
      </c>
      <c r="R865" s="3" t="s">
        <v>2483</v>
      </c>
      <c r="S865" s="2" t="s">
        <v>14</v>
      </c>
      <c r="T865" s="139" t="s">
        <v>2485</v>
      </c>
      <c r="U865" s="143"/>
      <c r="V865" s="143"/>
      <c r="W865" s="143"/>
    </row>
    <row r="866" spans="1:23" ht="78.75" x14ac:dyDescent="0.25">
      <c r="A866" s="94">
        <v>166</v>
      </c>
      <c r="B866" s="2" t="s">
        <v>1490</v>
      </c>
      <c r="C866" s="7" t="s">
        <v>2486</v>
      </c>
      <c r="D866" s="2" t="s">
        <v>2487</v>
      </c>
      <c r="E866" s="2" t="s">
        <v>1677</v>
      </c>
      <c r="F866" s="2">
        <v>2</v>
      </c>
      <c r="G866" s="2" t="s">
        <v>2488</v>
      </c>
      <c r="H866" s="101" t="s">
        <v>2489</v>
      </c>
      <c r="I866" s="13" t="s">
        <v>2490</v>
      </c>
      <c r="J866" s="13"/>
      <c r="K866" s="13"/>
      <c r="L866" s="2" t="s">
        <v>2395</v>
      </c>
      <c r="M866" s="26">
        <v>45588</v>
      </c>
      <c r="N866" s="3" t="s">
        <v>2423</v>
      </c>
      <c r="O866" s="3" t="s">
        <v>1475</v>
      </c>
      <c r="P866" s="3" t="s">
        <v>2491</v>
      </c>
      <c r="Q866" s="3" t="s">
        <v>2492</v>
      </c>
      <c r="R866" s="3" t="s">
        <v>2491</v>
      </c>
      <c r="S866" s="2" t="s">
        <v>14</v>
      </c>
      <c r="T866" s="139" t="s">
        <v>2493</v>
      </c>
      <c r="U866" s="143"/>
      <c r="V866" s="143"/>
      <c r="W866" s="143"/>
    </row>
    <row r="867" spans="1:23" ht="78.75" x14ac:dyDescent="0.25">
      <c r="A867" s="56">
        <v>167</v>
      </c>
      <c r="B867" s="2" t="s">
        <v>1490</v>
      </c>
      <c r="C867" s="7" t="s">
        <v>2494</v>
      </c>
      <c r="D867" s="2" t="s">
        <v>2495</v>
      </c>
      <c r="E867" s="2" t="s">
        <v>1677</v>
      </c>
      <c r="F867" s="2">
        <v>1</v>
      </c>
      <c r="G867" s="2" t="s">
        <v>2496</v>
      </c>
      <c r="H867" s="101" t="s">
        <v>2497</v>
      </c>
      <c r="I867" s="7" t="s">
        <v>2498</v>
      </c>
      <c r="J867" s="7"/>
      <c r="K867" s="7"/>
      <c r="L867" s="2" t="s">
        <v>2395</v>
      </c>
      <c r="M867" s="26">
        <v>45544</v>
      </c>
      <c r="N867" s="3" t="s">
        <v>2423</v>
      </c>
      <c r="O867" s="3" t="s">
        <v>1475</v>
      </c>
      <c r="P867" s="3" t="s">
        <v>2499</v>
      </c>
      <c r="Q867" s="3" t="s">
        <v>2500</v>
      </c>
      <c r="R867" s="3" t="s">
        <v>2499</v>
      </c>
      <c r="S867" s="2" t="s">
        <v>14</v>
      </c>
      <c r="T867" s="139" t="s">
        <v>2501</v>
      </c>
      <c r="U867" s="143"/>
      <c r="V867" s="143"/>
      <c r="W867" s="143"/>
    </row>
    <row r="868" spans="1:23" ht="63" x14ac:dyDescent="0.25">
      <c r="A868" s="94">
        <v>168</v>
      </c>
      <c r="B868" s="2" t="s">
        <v>1490</v>
      </c>
      <c r="C868" s="7" t="s">
        <v>2502</v>
      </c>
      <c r="D868" s="2" t="s">
        <v>2503</v>
      </c>
      <c r="E868" s="2" t="s">
        <v>1677</v>
      </c>
      <c r="F868" s="2">
        <v>2</v>
      </c>
      <c r="G868" s="2" t="s">
        <v>2155</v>
      </c>
      <c r="H868" s="101" t="s">
        <v>2156</v>
      </c>
      <c r="I868" s="7" t="s">
        <v>2504</v>
      </c>
      <c r="J868" s="7"/>
      <c r="K868" s="7"/>
      <c r="L868" s="2" t="s">
        <v>2395</v>
      </c>
      <c r="M868" s="26">
        <v>45555</v>
      </c>
      <c r="N868" s="3" t="s">
        <v>2423</v>
      </c>
      <c r="O868" s="3" t="s">
        <v>1475</v>
      </c>
      <c r="P868" s="3" t="s">
        <v>2505</v>
      </c>
      <c r="Q868" s="3" t="s">
        <v>2506</v>
      </c>
      <c r="R868" s="3" t="s">
        <v>2505</v>
      </c>
      <c r="S868" s="2" t="s">
        <v>1499</v>
      </c>
      <c r="T868" s="139" t="s">
        <v>2507</v>
      </c>
      <c r="U868" s="143"/>
      <c r="V868" s="143"/>
      <c r="W868" s="143"/>
    </row>
    <row r="869" spans="1:23" ht="78.75" x14ac:dyDescent="0.25">
      <c r="A869" s="56">
        <v>169</v>
      </c>
      <c r="B869" s="2" t="s">
        <v>1490</v>
      </c>
      <c r="C869" s="7" t="s">
        <v>2508</v>
      </c>
      <c r="D869" s="2" t="s">
        <v>2509</v>
      </c>
      <c r="E869" s="2" t="s">
        <v>1677</v>
      </c>
      <c r="F869" s="2">
        <v>1</v>
      </c>
      <c r="G869" s="2" t="s">
        <v>2510</v>
      </c>
      <c r="H869" s="100">
        <v>0</v>
      </c>
      <c r="I869" s="7" t="s">
        <v>2511</v>
      </c>
      <c r="J869" s="7"/>
      <c r="K869" s="7"/>
      <c r="L869" s="2" t="s">
        <v>2395</v>
      </c>
      <c r="M869" s="26">
        <v>45544</v>
      </c>
      <c r="N869" s="3" t="s">
        <v>2423</v>
      </c>
      <c r="O869" s="3" t="s">
        <v>1475</v>
      </c>
      <c r="P869" s="3" t="s">
        <v>2512</v>
      </c>
      <c r="Q869" s="3" t="s">
        <v>2513</v>
      </c>
      <c r="R869" s="3" t="s">
        <v>2512</v>
      </c>
      <c r="S869" s="2" t="s">
        <v>14</v>
      </c>
      <c r="T869" s="139" t="s">
        <v>2514</v>
      </c>
      <c r="U869" s="143"/>
      <c r="V869" s="143"/>
      <c r="W869" s="143"/>
    </row>
    <row r="870" spans="1:23" ht="94.5" x14ac:dyDescent="0.25">
      <c r="A870" s="94">
        <v>170</v>
      </c>
      <c r="B870" s="2" t="s">
        <v>1490</v>
      </c>
      <c r="C870" s="7" t="s">
        <v>2515</v>
      </c>
      <c r="D870" s="2" t="s">
        <v>2516</v>
      </c>
      <c r="E870" s="2" t="s">
        <v>1677</v>
      </c>
      <c r="F870" s="2">
        <v>1</v>
      </c>
      <c r="G870" s="2" t="s">
        <v>2517</v>
      </c>
      <c r="H870" s="100">
        <v>0</v>
      </c>
      <c r="I870" s="13">
        <v>487305</v>
      </c>
      <c r="J870" s="7"/>
      <c r="K870" s="7"/>
      <c r="L870" s="2" t="s">
        <v>2395</v>
      </c>
      <c r="M870" s="26">
        <v>45755</v>
      </c>
      <c r="N870" s="3">
        <v>45913</v>
      </c>
      <c r="O870" s="3" t="s">
        <v>1475</v>
      </c>
      <c r="P870" s="3" t="s">
        <v>2518</v>
      </c>
      <c r="Q870" s="3" t="s">
        <v>2519</v>
      </c>
      <c r="R870" s="3" t="s">
        <v>2518</v>
      </c>
      <c r="S870" s="2" t="s">
        <v>13</v>
      </c>
      <c r="T870" s="139" t="s">
        <v>2520</v>
      </c>
      <c r="U870" s="139"/>
      <c r="V870" s="139"/>
      <c r="W870" s="139"/>
    </row>
    <row r="871" spans="1:23" ht="63" x14ac:dyDescent="0.25">
      <c r="A871" s="56">
        <v>171</v>
      </c>
      <c r="B871" s="56" t="s">
        <v>1490</v>
      </c>
      <c r="C871" s="85" t="s">
        <v>2521</v>
      </c>
      <c r="D871" s="56" t="s">
        <v>2522</v>
      </c>
      <c r="E871" s="56" t="s">
        <v>1677</v>
      </c>
      <c r="F871" s="56">
        <v>2</v>
      </c>
      <c r="G871" s="56" t="s">
        <v>2523</v>
      </c>
      <c r="H871" s="97">
        <v>0</v>
      </c>
      <c r="I871" s="96" t="s">
        <v>2524</v>
      </c>
      <c r="J871" s="85"/>
      <c r="K871" s="85"/>
      <c r="L871" s="56" t="s">
        <v>2395</v>
      </c>
      <c r="M871" s="90">
        <v>45895</v>
      </c>
      <c r="N871" s="76">
        <v>45989</v>
      </c>
      <c r="O871" s="76" t="s">
        <v>1475</v>
      </c>
      <c r="P871" s="76" t="s">
        <v>2525</v>
      </c>
      <c r="Q871" s="76" t="s">
        <v>2526</v>
      </c>
      <c r="R871" s="96" t="s">
        <v>2524</v>
      </c>
      <c r="S871" s="56" t="s">
        <v>13</v>
      </c>
      <c r="T871" s="214" t="s">
        <v>2527</v>
      </c>
      <c r="U871" s="215"/>
      <c r="V871" s="215"/>
      <c r="W871" s="216"/>
    </row>
    <row r="872" spans="1:23" ht="63" x14ac:dyDescent="0.25">
      <c r="A872" s="94">
        <v>172</v>
      </c>
      <c r="B872" s="56" t="s">
        <v>1490</v>
      </c>
      <c r="C872" s="85" t="s">
        <v>2528</v>
      </c>
      <c r="D872" s="56" t="s">
        <v>2529</v>
      </c>
      <c r="E872" s="56" t="s">
        <v>1677</v>
      </c>
      <c r="F872" s="56">
        <v>1</v>
      </c>
      <c r="G872" s="56" t="s">
        <v>2517</v>
      </c>
      <c r="H872" s="97">
        <v>0</v>
      </c>
      <c r="I872" s="96" t="s">
        <v>2530</v>
      </c>
      <c r="J872" s="85"/>
      <c r="K872" s="85"/>
      <c r="L872" s="56" t="s">
        <v>2395</v>
      </c>
      <c r="M872" s="90">
        <v>45895</v>
      </c>
      <c r="N872" s="76">
        <v>45989</v>
      </c>
      <c r="O872" s="76" t="s">
        <v>1475</v>
      </c>
      <c r="P872" s="76" t="s">
        <v>2531</v>
      </c>
      <c r="Q872" s="76" t="s">
        <v>2532</v>
      </c>
      <c r="R872" s="96" t="s">
        <v>2530</v>
      </c>
      <c r="S872" s="56" t="s">
        <v>13</v>
      </c>
      <c r="T872" s="165" t="s">
        <v>2533</v>
      </c>
      <c r="U872" s="165"/>
      <c r="V872" s="165"/>
      <c r="W872" s="165"/>
    </row>
    <row r="873" spans="1:23" ht="63" x14ac:dyDescent="0.25">
      <c r="A873" s="56">
        <v>173</v>
      </c>
      <c r="B873" s="56" t="s">
        <v>1490</v>
      </c>
      <c r="C873" s="56" t="s">
        <v>2534</v>
      </c>
      <c r="D873" s="56" t="s">
        <v>2535</v>
      </c>
      <c r="E873" s="56" t="s">
        <v>1480</v>
      </c>
      <c r="F873" s="56">
        <v>1</v>
      </c>
      <c r="G873" s="56" t="s">
        <v>1883</v>
      </c>
      <c r="H873" s="56">
        <v>0</v>
      </c>
      <c r="I873" s="97" t="s">
        <v>2536</v>
      </c>
      <c r="J873" s="96" t="s">
        <v>2395</v>
      </c>
      <c r="K873" s="90">
        <v>45982</v>
      </c>
      <c r="L873" s="56" t="s">
        <v>2395</v>
      </c>
      <c r="M873" s="90">
        <v>45982</v>
      </c>
      <c r="N873" s="90">
        <v>46022</v>
      </c>
      <c r="O873" s="56" t="s">
        <v>1475</v>
      </c>
      <c r="P873" s="90" t="s">
        <v>1475</v>
      </c>
      <c r="Q873" s="76" t="s">
        <v>1475</v>
      </c>
      <c r="R873" s="76" t="s">
        <v>2536</v>
      </c>
      <c r="S873" s="76" t="s">
        <v>13</v>
      </c>
      <c r="T873" s="223" t="s">
        <v>2537</v>
      </c>
      <c r="U873" s="224"/>
      <c r="V873" s="224"/>
      <c r="W873" s="225"/>
    </row>
    <row r="874" spans="1:23" ht="63" x14ac:dyDescent="0.25">
      <c r="A874" s="94">
        <v>174</v>
      </c>
      <c r="B874" s="56" t="s">
        <v>1490</v>
      </c>
      <c r="C874" s="56" t="s">
        <v>2538</v>
      </c>
      <c r="D874" s="56" t="s">
        <v>2539</v>
      </c>
      <c r="E874" s="56" t="s">
        <v>1480</v>
      </c>
      <c r="F874" s="56">
        <v>1</v>
      </c>
      <c r="G874" s="56" t="s">
        <v>2540</v>
      </c>
      <c r="H874" s="56">
        <v>0</v>
      </c>
      <c r="I874" s="97" t="s">
        <v>2541</v>
      </c>
      <c r="J874" s="96" t="s">
        <v>2395</v>
      </c>
      <c r="K874" s="90">
        <v>45982</v>
      </c>
      <c r="L874" s="56" t="s">
        <v>2395</v>
      </c>
      <c r="M874" s="90">
        <v>45982</v>
      </c>
      <c r="N874" s="90">
        <v>46022</v>
      </c>
      <c r="O874" s="56" t="s">
        <v>1475</v>
      </c>
      <c r="P874" s="90" t="s">
        <v>1475</v>
      </c>
      <c r="Q874" s="76" t="s">
        <v>1475</v>
      </c>
      <c r="R874" s="76" t="s">
        <v>2541</v>
      </c>
      <c r="S874" s="76" t="s">
        <v>13</v>
      </c>
      <c r="T874" s="223" t="s">
        <v>2542</v>
      </c>
      <c r="U874" s="224"/>
      <c r="V874" s="224"/>
      <c r="W874" s="225"/>
    </row>
    <row r="875" spans="1:23" ht="78.75" x14ac:dyDescent="0.25">
      <c r="A875" s="56">
        <v>175</v>
      </c>
      <c r="B875" s="56" t="s">
        <v>1490</v>
      </c>
      <c r="C875" s="56" t="s">
        <v>2543</v>
      </c>
      <c r="D875" s="56" t="s">
        <v>2544</v>
      </c>
      <c r="E875" s="56" t="s">
        <v>1480</v>
      </c>
      <c r="F875" s="56">
        <v>1</v>
      </c>
      <c r="G875" s="56" t="s">
        <v>2545</v>
      </c>
      <c r="H875" s="56">
        <v>0</v>
      </c>
      <c r="I875" s="97" t="s">
        <v>2546</v>
      </c>
      <c r="J875" s="96" t="s">
        <v>2395</v>
      </c>
      <c r="K875" s="90">
        <v>45982</v>
      </c>
      <c r="L875" s="56" t="s">
        <v>2395</v>
      </c>
      <c r="M875" s="90">
        <v>45982</v>
      </c>
      <c r="N875" s="90">
        <v>46022</v>
      </c>
      <c r="O875" s="56" t="s">
        <v>1475</v>
      </c>
      <c r="P875" s="90" t="s">
        <v>1475</v>
      </c>
      <c r="Q875" s="76" t="s">
        <v>1475</v>
      </c>
      <c r="R875" s="76" t="s">
        <v>2546</v>
      </c>
      <c r="S875" s="76" t="s">
        <v>13</v>
      </c>
      <c r="T875" s="223" t="s">
        <v>2547</v>
      </c>
      <c r="U875" s="224"/>
      <c r="V875" s="224"/>
      <c r="W875" s="225"/>
    </row>
    <row r="876" spans="1:23" ht="110.25" x14ac:dyDescent="0.25">
      <c r="A876" s="94">
        <v>176</v>
      </c>
      <c r="B876" s="56" t="s">
        <v>1465</v>
      </c>
      <c r="C876" s="56" t="s">
        <v>2548</v>
      </c>
      <c r="D876" s="56" t="s">
        <v>2549</v>
      </c>
      <c r="E876" s="76" t="s">
        <v>1940</v>
      </c>
      <c r="F876" s="56">
        <v>1</v>
      </c>
      <c r="G876" s="56" t="s">
        <v>1468</v>
      </c>
      <c r="H876" s="56">
        <v>0</v>
      </c>
      <c r="I876" s="56" t="s">
        <v>2550</v>
      </c>
      <c r="J876" s="56"/>
      <c r="K876" s="56"/>
      <c r="L876" s="56" t="s">
        <v>1472</v>
      </c>
      <c r="M876" s="56" t="s">
        <v>1942</v>
      </c>
      <c r="N876" s="56" t="s">
        <v>2551</v>
      </c>
      <c r="O876" s="76" t="s">
        <v>2552</v>
      </c>
      <c r="P876" s="76" t="s">
        <v>1475</v>
      </c>
      <c r="Q876" s="76" t="s">
        <v>1475</v>
      </c>
      <c r="R876" s="56" t="s">
        <v>2553</v>
      </c>
      <c r="S876" s="56" t="s">
        <v>1476</v>
      </c>
      <c r="T876" s="165" t="s">
        <v>1475</v>
      </c>
      <c r="U876" s="213"/>
      <c r="V876" s="213"/>
      <c r="W876" s="213"/>
    </row>
    <row r="877" spans="1:23" ht="78.75" x14ac:dyDescent="0.25">
      <c r="A877" s="56">
        <v>177</v>
      </c>
      <c r="B877" s="56" t="s">
        <v>1651</v>
      </c>
      <c r="C877" s="56" t="s">
        <v>2554</v>
      </c>
      <c r="D877" s="56" t="s">
        <v>2555</v>
      </c>
      <c r="E877" s="56" t="s">
        <v>1480</v>
      </c>
      <c r="F877" s="56">
        <v>3</v>
      </c>
      <c r="G877" s="56" t="s">
        <v>1950</v>
      </c>
      <c r="H877" s="110">
        <v>0</v>
      </c>
      <c r="I877" s="95" t="s">
        <v>2556</v>
      </c>
      <c r="J877" s="95"/>
      <c r="K877" s="95"/>
      <c r="L877" s="95" t="s">
        <v>2203</v>
      </c>
      <c r="M877" s="76" t="s">
        <v>1952</v>
      </c>
      <c r="N877" s="76" t="s">
        <v>2300</v>
      </c>
      <c r="O877" s="84" t="s">
        <v>1475</v>
      </c>
      <c r="P877" s="84" t="s">
        <v>1475</v>
      </c>
      <c r="Q877" s="84" t="s">
        <v>1475</v>
      </c>
      <c r="R877" s="95" t="s">
        <v>2556</v>
      </c>
      <c r="S877" s="56" t="s">
        <v>2557</v>
      </c>
      <c r="T877" s="165" t="s">
        <v>1475</v>
      </c>
      <c r="U877" s="213"/>
      <c r="V877" s="213"/>
      <c r="W877" s="213"/>
    </row>
    <row r="878" spans="1:23" ht="47.25" x14ac:dyDescent="0.25">
      <c r="A878" s="94">
        <v>178</v>
      </c>
      <c r="B878" s="56" t="s">
        <v>2205</v>
      </c>
      <c r="C878" s="56" t="s">
        <v>2558</v>
      </c>
      <c r="D878" s="56" t="s">
        <v>2559</v>
      </c>
      <c r="E878" s="76" t="s">
        <v>1480</v>
      </c>
      <c r="F878" s="56">
        <v>10</v>
      </c>
      <c r="G878" s="56" t="s">
        <v>2560</v>
      </c>
      <c r="H878" s="110">
        <v>0</v>
      </c>
      <c r="I878" s="95" t="s">
        <v>2561</v>
      </c>
      <c r="J878" s="95"/>
      <c r="K878" s="95"/>
      <c r="L878" s="95" t="s">
        <v>2203</v>
      </c>
      <c r="M878" s="76" t="s">
        <v>163</v>
      </c>
      <c r="N878" s="95" t="s">
        <v>117</v>
      </c>
      <c r="O878" s="84" t="s">
        <v>1475</v>
      </c>
      <c r="P878" s="95">
        <v>33574.660000000003</v>
      </c>
      <c r="Q878" s="112" t="s">
        <v>2562</v>
      </c>
      <c r="R878" s="56" t="s">
        <v>2561</v>
      </c>
      <c r="S878" s="56" t="s">
        <v>1499</v>
      </c>
      <c r="T878" s="165" t="s">
        <v>2563</v>
      </c>
      <c r="U878" s="213"/>
      <c r="V878" s="213"/>
      <c r="W878" s="213"/>
    </row>
    <row r="879" spans="1:23" ht="409.5" x14ac:dyDescent="0.25">
      <c r="A879" s="56">
        <v>179</v>
      </c>
      <c r="B879" s="56" t="s">
        <v>1651</v>
      </c>
      <c r="C879" s="56" t="s">
        <v>2564</v>
      </c>
      <c r="D879" s="56" t="s">
        <v>2565</v>
      </c>
      <c r="E879" s="56" t="s">
        <v>1480</v>
      </c>
      <c r="F879" s="56">
        <v>6</v>
      </c>
      <c r="G879" s="109" t="s">
        <v>2213</v>
      </c>
      <c r="H879" s="56">
        <v>0</v>
      </c>
      <c r="I879" s="56" t="s">
        <v>2566</v>
      </c>
      <c r="J879" s="56"/>
      <c r="K879" s="56"/>
      <c r="L879" s="95" t="s">
        <v>2215</v>
      </c>
      <c r="M879" s="76" t="s">
        <v>1926</v>
      </c>
      <c r="N879" s="56" t="s">
        <v>2567</v>
      </c>
      <c r="O879" s="84" t="s">
        <v>2568</v>
      </c>
      <c r="P879" s="84" t="s">
        <v>2569</v>
      </c>
      <c r="Q879" s="84" t="s">
        <v>2570</v>
      </c>
      <c r="R879" s="56" t="s">
        <v>2571</v>
      </c>
      <c r="S879" s="56" t="s">
        <v>1499</v>
      </c>
      <c r="T879" s="165" t="s">
        <v>2572</v>
      </c>
      <c r="U879" s="213"/>
      <c r="V879" s="213"/>
      <c r="W879" s="213"/>
    </row>
    <row r="880" spans="1:23" ht="94.5" x14ac:dyDescent="0.25">
      <c r="A880" s="94">
        <v>180</v>
      </c>
      <c r="B880" s="56" t="s">
        <v>1651</v>
      </c>
      <c r="C880" s="56" t="s">
        <v>2573</v>
      </c>
      <c r="D880" s="56" t="s">
        <v>2565</v>
      </c>
      <c r="E880" s="56" t="s">
        <v>1480</v>
      </c>
      <c r="F880" s="56">
        <v>7</v>
      </c>
      <c r="G880" s="109" t="s">
        <v>1556</v>
      </c>
      <c r="H880" s="56">
        <v>0</v>
      </c>
      <c r="I880" s="56" t="s">
        <v>2574</v>
      </c>
      <c r="J880" s="56"/>
      <c r="K880" s="56"/>
      <c r="L880" s="95" t="s">
        <v>2215</v>
      </c>
      <c r="M880" s="76" t="s">
        <v>1960</v>
      </c>
      <c r="N880" s="56" t="s">
        <v>1961</v>
      </c>
      <c r="O880" s="84" t="s">
        <v>1475</v>
      </c>
      <c r="P880" s="84" t="s">
        <v>1475</v>
      </c>
      <c r="Q880" s="84" t="s">
        <v>1475</v>
      </c>
      <c r="R880" s="56" t="s">
        <v>2574</v>
      </c>
      <c r="S880" s="56" t="s">
        <v>1962</v>
      </c>
      <c r="T880" s="165" t="s">
        <v>1475</v>
      </c>
      <c r="U880" s="213"/>
      <c r="V880" s="213"/>
      <c r="W880" s="213"/>
    </row>
    <row r="881" spans="1:23" ht="346.5" x14ac:dyDescent="0.25">
      <c r="A881" s="56">
        <v>181</v>
      </c>
      <c r="B881" s="56" t="s">
        <v>1651</v>
      </c>
      <c r="C881" s="56" t="s">
        <v>2575</v>
      </c>
      <c r="D881" s="56" t="s">
        <v>2576</v>
      </c>
      <c r="E881" s="56" t="s">
        <v>1480</v>
      </c>
      <c r="F881" s="56">
        <v>3</v>
      </c>
      <c r="G881" s="56" t="s">
        <v>2577</v>
      </c>
      <c r="H881" s="56">
        <v>0</v>
      </c>
      <c r="I881" s="56" t="s">
        <v>2578</v>
      </c>
      <c r="J881" s="56"/>
      <c r="K881" s="56"/>
      <c r="L881" s="95" t="s">
        <v>1485</v>
      </c>
      <c r="M881" s="76" t="s">
        <v>2579</v>
      </c>
      <c r="N881" s="56" t="s">
        <v>2580</v>
      </c>
      <c r="O881" s="84" t="s">
        <v>2581</v>
      </c>
      <c r="P881" s="84" t="s">
        <v>2582</v>
      </c>
      <c r="Q881" s="84" t="s">
        <v>2583</v>
      </c>
      <c r="R881" s="56" t="s">
        <v>2584</v>
      </c>
      <c r="S881" s="56" t="s">
        <v>1499</v>
      </c>
      <c r="T881" s="165" t="s">
        <v>2585</v>
      </c>
      <c r="U881" s="213"/>
      <c r="V881" s="213"/>
      <c r="W881" s="213"/>
    </row>
    <row r="882" spans="1:23" ht="252" x14ac:dyDescent="0.25">
      <c r="A882" s="94">
        <v>182</v>
      </c>
      <c r="B882" s="56" t="s">
        <v>1490</v>
      </c>
      <c r="C882" s="56" t="s">
        <v>2586</v>
      </c>
      <c r="D882" s="56" t="s">
        <v>2587</v>
      </c>
      <c r="E882" s="56" t="s">
        <v>1677</v>
      </c>
      <c r="F882" s="56">
        <v>1</v>
      </c>
      <c r="G882" s="56" t="s">
        <v>1493</v>
      </c>
      <c r="H882" s="110">
        <v>0</v>
      </c>
      <c r="I882" s="84" t="s">
        <v>2588</v>
      </c>
      <c r="J882" s="84"/>
      <c r="K882" s="84"/>
      <c r="L882" s="95" t="s">
        <v>1485</v>
      </c>
      <c r="M882" s="76">
        <v>45509</v>
      </c>
      <c r="N882" s="76" t="s">
        <v>2589</v>
      </c>
      <c r="O882" s="84" t="s">
        <v>1475</v>
      </c>
      <c r="P882" s="84" t="s">
        <v>2590</v>
      </c>
      <c r="Q882" s="84" t="s">
        <v>2591</v>
      </c>
      <c r="R882" s="84" t="s">
        <v>2592</v>
      </c>
      <c r="S882" s="56" t="s">
        <v>1499</v>
      </c>
      <c r="T882" s="165" t="s">
        <v>2593</v>
      </c>
      <c r="U882" s="213"/>
      <c r="V882" s="213"/>
      <c r="W882" s="213"/>
    </row>
    <row r="883" spans="1:23" ht="330.75" x14ac:dyDescent="0.25">
      <c r="A883" s="56">
        <v>183</v>
      </c>
      <c r="B883" s="56" t="s">
        <v>1490</v>
      </c>
      <c r="C883" s="56" t="s">
        <v>2594</v>
      </c>
      <c r="D883" s="56" t="s">
        <v>2595</v>
      </c>
      <c r="E883" s="56" t="s">
        <v>1677</v>
      </c>
      <c r="F883" s="56">
        <v>1</v>
      </c>
      <c r="G883" s="56" t="s">
        <v>2596</v>
      </c>
      <c r="H883" s="110" t="s">
        <v>2597</v>
      </c>
      <c r="I883" s="84" t="s">
        <v>2598</v>
      </c>
      <c r="J883" s="84"/>
      <c r="K883" s="84"/>
      <c r="L883" s="95" t="s">
        <v>1485</v>
      </c>
      <c r="M883" s="76">
        <v>45509</v>
      </c>
      <c r="N883" s="76" t="s">
        <v>2599</v>
      </c>
      <c r="O883" s="84" t="s">
        <v>1475</v>
      </c>
      <c r="P883" s="84" t="s">
        <v>2600</v>
      </c>
      <c r="Q883" s="84" t="s">
        <v>2601</v>
      </c>
      <c r="R883" s="84" t="s">
        <v>2598</v>
      </c>
      <c r="S883" s="56" t="s">
        <v>1499</v>
      </c>
      <c r="T883" s="165" t="s">
        <v>2602</v>
      </c>
      <c r="U883" s="213"/>
      <c r="V883" s="213"/>
      <c r="W883" s="213"/>
    </row>
    <row r="884" spans="1:23" ht="126" x14ac:dyDescent="0.25">
      <c r="A884" s="94">
        <v>184</v>
      </c>
      <c r="B884" s="56" t="s">
        <v>1490</v>
      </c>
      <c r="C884" s="56" t="s">
        <v>2603</v>
      </c>
      <c r="D884" s="56" t="s">
        <v>2604</v>
      </c>
      <c r="E884" s="56" t="s">
        <v>1677</v>
      </c>
      <c r="F884" s="56">
        <v>4</v>
      </c>
      <c r="G884" s="56" t="s">
        <v>1883</v>
      </c>
      <c r="H884" s="110">
        <v>0</v>
      </c>
      <c r="I884" s="84" t="s">
        <v>2605</v>
      </c>
      <c r="J884" s="84"/>
      <c r="K884" s="84"/>
      <c r="L884" s="95" t="s">
        <v>1485</v>
      </c>
      <c r="M884" s="76">
        <v>45518</v>
      </c>
      <c r="N884" s="76" t="s">
        <v>2589</v>
      </c>
      <c r="O884" s="84" t="s">
        <v>1475</v>
      </c>
      <c r="P884" s="84" t="s">
        <v>2606</v>
      </c>
      <c r="Q884" s="84" t="s">
        <v>2607</v>
      </c>
      <c r="R884" s="84" t="s">
        <v>2605</v>
      </c>
      <c r="S884" s="56" t="s">
        <v>1499</v>
      </c>
      <c r="T884" s="165" t="s">
        <v>2608</v>
      </c>
      <c r="U884" s="213"/>
      <c r="V884" s="213"/>
      <c r="W884" s="213"/>
    </row>
    <row r="885" spans="1:23" ht="204.75" x14ac:dyDescent="0.25">
      <c r="A885" s="56">
        <v>185</v>
      </c>
      <c r="B885" s="56" t="s">
        <v>1490</v>
      </c>
      <c r="C885" s="56" t="s">
        <v>2609</v>
      </c>
      <c r="D885" s="56" t="s">
        <v>2610</v>
      </c>
      <c r="E885" s="56" t="s">
        <v>1677</v>
      </c>
      <c r="F885" s="56">
        <v>3</v>
      </c>
      <c r="G885" s="56" t="s">
        <v>2596</v>
      </c>
      <c r="H885" s="110">
        <v>0</v>
      </c>
      <c r="I885" s="84" t="s">
        <v>2611</v>
      </c>
      <c r="J885" s="84"/>
      <c r="K885" s="84"/>
      <c r="L885" s="95" t="s">
        <v>1485</v>
      </c>
      <c r="M885" s="76">
        <v>45719</v>
      </c>
      <c r="N885" s="76" t="s">
        <v>2612</v>
      </c>
      <c r="O885" s="84" t="s">
        <v>1475</v>
      </c>
      <c r="P885" s="84" t="s">
        <v>2613</v>
      </c>
      <c r="Q885" s="84" t="s">
        <v>2614</v>
      </c>
      <c r="R885" s="84" t="s">
        <v>2611</v>
      </c>
      <c r="S885" s="56" t="s">
        <v>1499</v>
      </c>
      <c r="T885" s="165" t="s">
        <v>2615</v>
      </c>
      <c r="U885" s="165"/>
      <c r="V885" s="165"/>
      <c r="W885" s="165"/>
    </row>
    <row r="886" spans="1:23" ht="78.75" x14ac:dyDescent="0.25">
      <c r="A886" s="94">
        <v>186</v>
      </c>
      <c r="B886" s="56" t="s">
        <v>1490</v>
      </c>
      <c r="C886" s="56" t="s">
        <v>2616</v>
      </c>
      <c r="D886" s="56" t="s">
        <v>2617</v>
      </c>
      <c r="E886" s="56" t="s">
        <v>1677</v>
      </c>
      <c r="F886" s="56">
        <v>1</v>
      </c>
      <c r="G886" s="56" t="s">
        <v>1493</v>
      </c>
      <c r="H886" s="110">
        <v>0</v>
      </c>
      <c r="I886" s="103" t="s">
        <v>2618</v>
      </c>
      <c r="J886" s="84"/>
      <c r="K886" s="84"/>
      <c r="L886" s="95" t="s">
        <v>1485</v>
      </c>
      <c r="M886" s="76">
        <v>45890</v>
      </c>
      <c r="N886" s="76">
        <v>45982</v>
      </c>
      <c r="O886" s="84" t="s">
        <v>1475</v>
      </c>
      <c r="P886" s="84" t="s">
        <v>2619</v>
      </c>
      <c r="Q886" s="84" t="s">
        <v>2620</v>
      </c>
      <c r="R886" s="84" t="s">
        <v>2618</v>
      </c>
      <c r="S886" s="56" t="s">
        <v>1499</v>
      </c>
      <c r="T886" s="165" t="s">
        <v>2621</v>
      </c>
      <c r="U886" s="165"/>
      <c r="V886" s="165"/>
      <c r="W886" s="165"/>
    </row>
    <row r="887" spans="1:23" ht="409.5" x14ac:dyDescent="0.25">
      <c r="A887" s="56">
        <v>187</v>
      </c>
      <c r="B887" s="2" t="s">
        <v>1553</v>
      </c>
      <c r="C887" s="2" t="s">
        <v>2622</v>
      </c>
      <c r="D887" s="2" t="s">
        <v>2623</v>
      </c>
      <c r="E887" s="113" t="s">
        <v>1480</v>
      </c>
      <c r="F887" s="2">
        <v>1</v>
      </c>
      <c r="G887" s="80" t="s">
        <v>2624</v>
      </c>
      <c r="H887" s="113" t="s">
        <v>1475</v>
      </c>
      <c r="I887" s="1">
        <v>41400</v>
      </c>
      <c r="J887" s="1"/>
      <c r="K887" s="113"/>
      <c r="L887" s="1" t="s">
        <v>2625</v>
      </c>
      <c r="M887" s="114">
        <v>44685</v>
      </c>
      <c r="N887" s="114">
        <v>45107</v>
      </c>
      <c r="O887" s="113" t="s">
        <v>2626</v>
      </c>
      <c r="P887" s="115" t="s">
        <v>2627</v>
      </c>
      <c r="Q887" s="113" t="s">
        <v>2628</v>
      </c>
      <c r="R887" s="113">
        <v>27600</v>
      </c>
      <c r="S887" s="2" t="s">
        <v>13</v>
      </c>
      <c r="T887" s="141" t="s">
        <v>2629</v>
      </c>
      <c r="U887" s="141"/>
      <c r="V887" s="141"/>
      <c r="W887" s="141"/>
    </row>
    <row r="888" spans="1:23" ht="393.75" x14ac:dyDescent="0.25">
      <c r="A888" s="94">
        <v>188</v>
      </c>
      <c r="B888" s="2" t="s">
        <v>1477</v>
      </c>
      <c r="C888" s="2" t="s">
        <v>2630</v>
      </c>
      <c r="D888" s="2" t="s">
        <v>2631</v>
      </c>
      <c r="E888" s="113" t="s">
        <v>1480</v>
      </c>
      <c r="F888" s="2">
        <v>1</v>
      </c>
      <c r="G888" s="80" t="s">
        <v>2632</v>
      </c>
      <c r="H888" s="113" t="s">
        <v>1475</v>
      </c>
      <c r="I888" s="1">
        <v>49994.28</v>
      </c>
      <c r="J888" s="1"/>
      <c r="K888" s="113"/>
      <c r="L888" s="1" t="s">
        <v>2625</v>
      </c>
      <c r="M888" s="114">
        <v>44623</v>
      </c>
      <c r="N888" s="114">
        <v>45107</v>
      </c>
      <c r="O888" s="113" t="s">
        <v>2633</v>
      </c>
      <c r="P888" s="115">
        <v>47495.28</v>
      </c>
      <c r="Q888" s="113" t="s">
        <v>2634</v>
      </c>
      <c r="R888" s="113"/>
      <c r="S888" s="2" t="s">
        <v>13</v>
      </c>
      <c r="T888" s="141" t="s">
        <v>2635</v>
      </c>
      <c r="U888" s="141"/>
      <c r="V888" s="141"/>
      <c r="W888" s="141"/>
    </row>
    <row r="889" spans="1:23" ht="110.25" x14ac:dyDescent="0.25">
      <c r="A889" s="56">
        <v>189</v>
      </c>
      <c r="B889" s="2" t="s">
        <v>2636</v>
      </c>
      <c r="C889" s="2" t="s">
        <v>2637</v>
      </c>
      <c r="D889" s="2" t="s">
        <v>2638</v>
      </c>
      <c r="E889" s="113" t="s">
        <v>1480</v>
      </c>
      <c r="F889" s="2">
        <v>1</v>
      </c>
      <c r="G889" s="80" t="s">
        <v>2639</v>
      </c>
      <c r="H889" s="113" t="s">
        <v>1475</v>
      </c>
      <c r="I889" s="1">
        <v>120000</v>
      </c>
      <c r="J889" s="1"/>
      <c r="K889" s="113"/>
      <c r="L889" s="1" t="s">
        <v>2625</v>
      </c>
      <c r="M889" s="114">
        <v>44623</v>
      </c>
      <c r="N889" s="114">
        <v>45046</v>
      </c>
      <c r="O889" s="113" t="s">
        <v>2640</v>
      </c>
      <c r="P889" s="115">
        <v>72000</v>
      </c>
      <c r="Q889" s="113" t="s">
        <v>2641</v>
      </c>
      <c r="R889" s="113"/>
      <c r="S889" s="2" t="s">
        <v>14</v>
      </c>
      <c r="T889" s="141" t="s">
        <v>2642</v>
      </c>
      <c r="U889" s="141"/>
      <c r="V889" s="141"/>
      <c r="W889" s="141"/>
    </row>
    <row r="890" spans="1:23" ht="409.5" x14ac:dyDescent="0.25">
      <c r="A890" s="94">
        <v>190</v>
      </c>
      <c r="B890" s="2" t="s">
        <v>2643</v>
      </c>
      <c r="C890" s="2" t="s">
        <v>2644</v>
      </c>
      <c r="D890" s="2" t="s">
        <v>2645</v>
      </c>
      <c r="E890" s="113" t="s">
        <v>1492</v>
      </c>
      <c r="F890" s="2">
        <v>1</v>
      </c>
      <c r="G890" s="80" t="s">
        <v>2646</v>
      </c>
      <c r="H890" s="113" t="s">
        <v>2647</v>
      </c>
      <c r="I890" s="1">
        <v>13364067.07</v>
      </c>
      <c r="J890" s="1"/>
      <c r="K890" s="113"/>
      <c r="L890" s="1" t="s">
        <v>2625</v>
      </c>
      <c r="M890" s="114">
        <v>45114</v>
      </c>
      <c r="N890" s="114">
        <v>45291</v>
      </c>
      <c r="O890" s="113" t="s">
        <v>2648</v>
      </c>
      <c r="P890" s="115" t="s">
        <v>2649</v>
      </c>
      <c r="Q890" s="113" t="s">
        <v>2650</v>
      </c>
      <c r="R890" s="113"/>
      <c r="S890" s="2" t="s">
        <v>13</v>
      </c>
      <c r="T890" s="141" t="s">
        <v>2651</v>
      </c>
      <c r="U890" s="141"/>
      <c r="V890" s="141"/>
      <c r="W890" s="141"/>
    </row>
    <row r="891" spans="1:23" ht="409.5" x14ac:dyDescent="0.25">
      <c r="A891" s="56">
        <v>191</v>
      </c>
      <c r="B891" s="2" t="s">
        <v>2652</v>
      </c>
      <c r="C891" s="2" t="s">
        <v>2653</v>
      </c>
      <c r="D891" s="2" t="s">
        <v>2654</v>
      </c>
      <c r="E891" s="113" t="s">
        <v>24</v>
      </c>
      <c r="F891" s="2">
        <v>1</v>
      </c>
      <c r="G891" s="80" t="s">
        <v>2655</v>
      </c>
      <c r="H891" s="113" t="s">
        <v>1475</v>
      </c>
      <c r="I891" s="1">
        <v>71058.3</v>
      </c>
      <c r="J891" s="1"/>
      <c r="K891" s="113"/>
      <c r="L891" s="1" t="s">
        <v>2625</v>
      </c>
      <c r="M891" s="114">
        <v>45173</v>
      </c>
      <c r="N891" s="114">
        <v>45291</v>
      </c>
      <c r="O891" s="116" t="s">
        <v>2656</v>
      </c>
      <c r="P891" s="115" t="s">
        <v>2657</v>
      </c>
      <c r="Q891" s="113" t="s">
        <v>2658</v>
      </c>
      <c r="R891" s="113"/>
      <c r="S891" s="2" t="s">
        <v>13</v>
      </c>
      <c r="T891" s="141" t="s">
        <v>1475</v>
      </c>
      <c r="U891" s="141"/>
      <c r="V891" s="141"/>
      <c r="W891" s="141"/>
    </row>
    <row r="892" spans="1:23" ht="393.75" x14ac:dyDescent="0.25">
      <c r="A892" s="94">
        <v>192</v>
      </c>
      <c r="B892" s="2" t="s">
        <v>1553</v>
      </c>
      <c r="C892" s="2" t="s">
        <v>2659</v>
      </c>
      <c r="D892" s="2" t="s">
        <v>2660</v>
      </c>
      <c r="E892" s="113" t="s">
        <v>24</v>
      </c>
      <c r="F892" s="2">
        <v>1</v>
      </c>
      <c r="G892" s="80" t="s">
        <v>2624</v>
      </c>
      <c r="H892" s="113" t="s">
        <v>1475</v>
      </c>
      <c r="I892" s="1">
        <v>41400</v>
      </c>
      <c r="J892" s="1"/>
      <c r="K892" s="113"/>
      <c r="L892" s="1" t="s">
        <v>2625</v>
      </c>
      <c r="M892" s="114">
        <v>44657</v>
      </c>
      <c r="N892" s="114">
        <v>45107</v>
      </c>
      <c r="O892" s="113" t="s">
        <v>2661</v>
      </c>
      <c r="P892" s="115" t="s">
        <v>2662</v>
      </c>
      <c r="Q892" s="113" t="s">
        <v>2663</v>
      </c>
      <c r="R892" s="113"/>
      <c r="S892" s="2" t="s">
        <v>13</v>
      </c>
      <c r="T892" s="141" t="s">
        <v>2664</v>
      </c>
      <c r="U892" s="141"/>
      <c r="V892" s="141"/>
      <c r="W892" s="141"/>
    </row>
    <row r="893" spans="1:23" ht="78.75" x14ac:dyDescent="0.25">
      <c r="A893" s="56">
        <v>193</v>
      </c>
      <c r="B893" s="2" t="s">
        <v>2636</v>
      </c>
      <c r="C893" s="2" t="s">
        <v>2665</v>
      </c>
      <c r="D893" s="2" t="s">
        <v>2666</v>
      </c>
      <c r="E893" s="113" t="s">
        <v>24</v>
      </c>
      <c r="F893" s="2">
        <v>1</v>
      </c>
      <c r="G893" s="80" t="s">
        <v>2667</v>
      </c>
      <c r="H893" s="113" t="s">
        <v>1475</v>
      </c>
      <c r="I893" s="1">
        <v>119999.6</v>
      </c>
      <c r="J893" s="1"/>
      <c r="K893" s="113"/>
      <c r="L893" s="1" t="s">
        <v>2625</v>
      </c>
      <c r="M893" s="114" t="s">
        <v>2668</v>
      </c>
      <c r="N893" s="114" t="s">
        <v>2669</v>
      </c>
      <c r="O893" s="113" t="s">
        <v>2670</v>
      </c>
      <c r="P893" s="1">
        <v>71999.759999999995</v>
      </c>
      <c r="Q893" s="113" t="s">
        <v>2671</v>
      </c>
      <c r="R893" s="113"/>
      <c r="S893" s="2" t="s">
        <v>14</v>
      </c>
      <c r="T893" s="141" t="s">
        <v>2672</v>
      </c>
      <c r="U893" s="141"/>
      <c r="V893" s="141"/>
      <c r="W893" s="141"/>
    </row>
    <row r="894" spans="1:23" ht="315" x14ac:dyDescent="0.25">
      <c r="A894" s="94">
        <v>194</v>
      </c>
      <c r="B894" s="2" t="s">
        <v>2673</v>
      </c>
      <c r="C894" s="2" t="s">
        <v>2674</v>
      </c>
      <c r="D894" s="2" t="s">
        <v>2675</v>
      </c>
      <c r="E894" s="113" t="s">
        <v>24</v>
      </c>
      <c r="F894" s="2">
        <v>1</v>
      </c>
      <c r="G894" s="80" t="s">
        <v>2676</v>
      </c>
      <c r="H894" s="113" t="s">
        <v>15</v>
      </c>
      <c r="I894" s="1">
        <v>49994.28</v>
      </c>
      <c r="J894" s="1"/>
      <c r="K894" s="113"/>
      <c r="L894" s="1" t="s">
        <v>2625</v>
      </c>
      <c r="M894" s="114">
        <v>44623</v>
      </c>
      <c r="N894" s="114">
        <v>45107</v>
      </c>
      <c r="O894" s="113" t="s">
        <v>2677</v>
      </c>
      <c r="P894" s="1">
        <v>47894.28</v>
      </c>
      <c r="Q894" s="113" t="s">
        <v>2678</v>
      </c>
      <c r="R894" s="113"/>
      <c r="S894" s="2" t="s">
        <v>13</v>
      </c>
      <c r="T894" s="141" t="s">
        <v>2679</v>
      </c>
      <c r="U894" s="141"/>
      <c r="V894" s="141"/>
      <c r="W894" s="141"/>
    </row>
    <row r="895" spans="1:23" ht="409.5" x14ac:dyDescent="0.25">
      <c r="A895" s="56">
        <v>195</v>
      </c>
      <c r="B895" s="2" t="s">
        <v>2643</v>
      </c>
      <c r="C895" s="2" t="s">
        <v>2680</v>
      </c>
      <c r="D895" s="2" t="s">
        <v>2681</v>
      </c>
      <c r="E895" s="113" t="s">
        <v>1492</v>
      </c>
      <c r="F895" s="2">
        <v>2</v>
      </c>
      <c r="G895" s="80" t="s">
        <v>2682</v>
      </c>
      <c r="H895" s="113" t="s">
        <v>2683</v>
      </c>
      <c r="I895" s="1">
        <v>9986114.5999999996</v>
      </c>
      <c r="J895" s="1"/>
      <c r="K895" s="113"/>
      <c r="L895" s="1" t="s">
        <v>2625</v>
      </c>
      <c r="M895" s="114">
        <v>45119</v>
      </c>
      <c r="N895" s="114">
        <v>45291</v>
      </c>
      <c r="O895" s="113" t="s">
        <v>2684</v>
      </c>
      <c r="P895" s="1" t="s">
        <v>2685</v>
      </c>
      <c r="Q895" s="113" t="s">
        <v>2686</v>
      </c>
      <c r="R895" s="113"/>
      <c r="S895" s="2" t="s">
        <v>13</v>
      </c>
      <c r="T895" s="141" t="s">
        <v>2687</v>
      </c>
      <c r="U895" s="141"/>
      <c r="V895" s="141"/>
      <c r="W895" s="141"/>
    </row>
    <row r="896" spans="1:23" ht="283.5" x14ac:dyDescent="0.25">
      <c r="A896" s="94">
        <v>196</v>
      </c>
      <c r="B896" s="2" t="s">
        <v>2652</v>
      </c>
      <c r="C896" s="2" t="s">
        <v>2688</v>
      </c>
      <c r="D896" s="2" t="s">
        <v>2689</v>
      </c>
      <c r="E896" s="113" t="s">
        <v>24</v>
      </c>
      <c r="F896" s="2">
        <v>1</v>
      </c>
      <c r="G896" s="80" t="s">
        <v>2690</v>
      </c>
      <c r="H896" s="113" t="s">
        <v>1475</v>
      </c>
      <c r="I896" s="1">
        <v>47600</v>
      </c>
      <c r="J896" s="1"/>
      <c r="K896" s="113"/>
      <c r="L896" s="1" t="s">
        <v>2625</v>
      </c>
      <c r="M896" s="114">
        <v>45168</v>
      </c>
      <c r="N896" s="114">
        <v>45291</v>
      </c>
      <c r="O896" s="113" t="s">
        <v>2691</v>
      </c>
      <c r="P896" s="1" t="s">
        <v>2692</v>
      </c>
      <c r="Q896" s="113" t="s">
        <v>2693</v>
      </c>
      <c r="R896" s="113"/>
      <c r="S896" s="2" t="s">
        <v>13</v>
      </c>
      <c r="T896" s="141" t="s">
        <v>1475</v>
      </c>
      <c r="U896" s="141"/>
      <c r="V896" s="141"/>
      <c r="W896" s="141"/>
    </row>
    <row r="897" spans="1:23" ht="393.75" x14ac:dyDescent="0.25">
      <c r="A897" s="56">
        <v>197</v>
      </c>
      <c r="B897" s="2" t="s">
        <v>1553</v>
      </c>
      <c r="C897" s="2" t="s">
        <v>2694</v>
      </c>
      <c r="D897" s="2" t="s">
        <v>2695</v>
      </c>
      <c r="E897" s="113" t="s">
        <v>24</v>
      </c>
      <c r="F897" s="2">
        <v>1</v>
      </c>
      <c r="G897" s="80" t="s">
        <v>2624</v>
      </c>
      <c r="H897" s="113" t="s">
        <v>1475</v>
      </c>
      <c r="I897" s="1">
        <v>41400</v>
      </c>
      <c r="J897" s="1"/>
      <c r="K897" s="113"/>
      <c r="L897" s="1" t="s">
        <v>2625</v>
      </c>
      <c r="M897" s="114">
        <v>44657</v>
      </c>
      <c r="N897" s="114">
        <v>45107</v>
      </c>
      <c r="O897" s="113" t="s">
        <v>2696</v>
      </c>
      <c r="P897" s="1" t="s">
        <v>2662</v>
      </c>
      <c r="Q897" s="113" t="s">
        <v>2697</v>
      </c>
      <c r="R897" s="1">
        <v>27600</v>
      </c>
      <c r="S897" s="2" t="s">
        <v>13</v>
      </c>
      <c r="T897" s="141" t="s">
        <v>2698</v>
      </c>
      <c r="U897" s="141"/>
      <c r="V897" s="141"/>
      <c r="W897" s="141"/>
    </row>
    <row r="898" spans="1:23" ht="393.75" x14ac:dyDescent="0.25">
      <c r="A898" s="94">
        <v>198</v>
      </c>
      <c r="B898" s="2" t="s">
        <v>2673</v>
      </c>
      <c r="C898" s="2" t="s">
        <v>2699</v>
      </c>
      <c r="D898" s="2" t="s">
        <v>2700</v>
      </c>
      <c r="E898" s="113" t="s">
        <v>24</v>
      </c>
      <c r="F898" s="2">
        <v>1</v>
      </c>
      <c r="G898" s="80" t="s">
        <v>2676</v>
      </c>
      <c r="H898" s="113" t="s">
        <v>1475</v>
      </c>
      <c r="I898" s="1">
        <v>49813.4</v>
      </c>
      <c r="J898" s="1"/>
      <c r="K898" s="113"/>
      <c r="L898" s="1" t="s">
        <v>2625</v>
      </c>
      <c r="M898" s="114">
        <v>44614</v>
      </c>
      <c r="N898" s="114">
        <v>45107</v>
      </c>
      <c r="O898" s="113" t="s">
        <v>2701</v>
      </c>
      <c r="P898" s="1">
        <v>39760</v>
      </c>
      <c r="Q898" s="113" t="s">
        <v>2702</v>
      </c>
      <c r="R898" s="1">
        <v>39760</v>
      </c>
      <c r="S898" s="2" t="s">
        <v>13</v>
      </c>
      <c r="T898" s="141" t="s">
        <v>2703</v>
      </c>
      <c r="U898" s="141"/>
      <c r="V898" s="141"/>
      <c r="W898" s="141"/>
    </row>
    <row r="899" spans="1:23" ht="94.5" x14ac:dyDescent="0.25">
      <c r="A899" s="56">
        <v>199</v>
      </c>
      <c r="B899" s="2" t="s">
        <v>2636</v>
      </c>
      <c r="C899" s="2" t="s">
        <v>2704</v>
      </c>
      <c r="D899" s="2" t="s">
        <v>2705</v>
      </c>
      <c r="E899" s="113" t="s">
        <v>24</v>
      </c>
      <c r="F899" s="2">
        <v>1</v>
      </c>
      <c r="G899" s="80" t="s">
        <v>2706</v>
      </c>
      <c r="H899" s="113" t="s">
        <v>1475</v>
      </c>
      <c r="I899" s="1">
        <v>119999.6</v>
      </c>
      <c r="J899" s="1"/>
      <c r="K899" s="113"/>
      <c r="L899" s="1" t="s">
        <v>2625</v>
      </c>
      <c r="M899" s="114" t="s">
        <v>2707</v>
      </c>
      <c r="N899" s="114" t="s">
        <v>2669</v>
      </c>
      <c r="O899" s="113" t="s">
        <v>2708</v>
      </c>
      <c r="P899" s="1">
        <v>71999.759999999995</v>
      </c>
      <c r="Q899" s="113" t="s">
        <v>2709</v>
      </c>
      <c r="R899" s="1"/>
      <c r="S899" s="2" t="s">
        <v>14</v>
      </c>
      <c r="T899" s="141" t="s">
        <v>2710</v>
      </c>
      <c r="U899" s="141"/>
      <c r="V899" s="141"/>
      <c r="W899" s="141"/>
    </row>
    <row r="900" spans="1:23" ht="409.5" x14ac:dyDescent="0.25">
      <c r="A900" s="94">
        <v>200</v>
      </c>
      <c r="B900" s="2" t="s">
        <v>2643</v>
      </c>
      <c r="C900" s="2" t="s">
        <v>2711</v>
      </c>
      <c r="D900" s="2" t="s">
        <v>2712</v>
      </c>
      <c r="E900" s="113" t="s">
        <v>1492</v>
      </c>
      <c r="F900" s="2">
        <v>3</v>
      </c>
      <c r="G900" s="80" t="s">
        <v>2646</v>
      </c>
      <c r="H900" s="113" t="s">
        <v>2647</v>
      </c>
      <c r="I900" s="1">
        <v>10000278.74</v>
      </c>
      <c r="J900" s="1"/>
      <c r="K900" s="113"/>
      <c r="L900" s="1" t="s">
        <v>2625</v>
      </c>
      <c r="M900" s="114">
        <v>45084</v>
      </c>
      <c r="N900" s="114">
        <v>45291</v>
      </c>
      <c r="O900" s="113" t="s">
        <v>2713</v>
      </c>
      <c r="P900" s="1" t="s">
        <v>2714</v>
      </c>
      <c r="Q900" s="113" t="s">
        <v>2715</v>
      </c>
      <c r="R900" s="1"/>
      <c r="S900" s="2" t="s">
        <v>13</v>
      </c>
      <c r="T900" s="141" t="s">
        <v>2651</v>
      </c>
      <c r="U900" s="141"/>
      <c r="V900" s="141"/>
      <c r="W900" s="141"/>
    </row>
    <row r="901" spans="1:23" ht="409.5" x14ac:dyDescent="0.25">
      <c r="A901" s="56">
        <v>201</v>
      </c>
      <c r="B901" s="2" t="s">
        <v>2652</v>
      </c>
      <c r="C901" s="2" t="s">
        <v>2716</v>
      </c>
      <c r="D901" s="2" t="s">
        <v>2717</v>
      </c>
      <c r="E901" s="113" t="s">
        <v>24</v>
      </c>
      <c r="F901" s="2">
        <v>1</v>
      </c>
      <c r="G901" s="80" t="s">
        <v>2718</v>
      </c>
      <c r="H901" s="113" t="s">
        <v>1475</v>
      </c>
      <c r="I901" s="1">
        <v>71400</v>
      </c>
      <c r="J901" s="1"/>
      <c r="K901" s="113"/>
      <c r="L901" s="1" t="s">
        <v>2625</v>
      </c>
      <c r="M901" s="114">
        <v>45170</v>
      </c>
      <c r="N901" s="114">
        <v>45291</v>
      </c>
      <c r="O901" s="113" t="s">
        <v>2719</v>
      </c>
      <c r="P901" s="1" t="s">
        <v>2720</v>
      </c>
      <c r="Q901" s="113" t="s">
        <v>2721</v>
      </c>
      <c r="R901" s="1"/>
      <c r="S901" s="2" t="s">
        <v>13</v>
      </c>
      <c r="T901" s="141"/>
      <c r="U901" s="141"/>
      <c r="V901" s="141"/>
      <c r="W901" s="141"/>
    </row>
    <row r="902" spans="1:23" ht="110.25" x14ac:dyDescent="0.25">
      <c r="A902" s="94">
        <v>202</v>
      </c>
      <c r="B902" s="2" t="s">
        <v>2636</v>
      </c>
      <c r="C902" s="2" t="s">
        <v>2722</v>
      </c>
      <c r="D902" s="2" t="s">
        <v>2723</v>
      </c>
      <c r="E902" s="113" t="s">
        <v>24</v>
      </c>
      <c r="F902" s="2">
        <v>1</v>
      </c>
      <c r="G902" s="80" t="s">
        <v>2724</v>
      </c>
      <c r="H902" s="113" t="s">
        <v>1475</v>
      </c>
      <c r="I902" s="1">
        <v>119000</v>
      </c>
      <c r="J902" s="1"/>
      <c r="K902" s="113"/>
      <c r="L902" s="1" t="s">
        <v>2625</v>
      </c>
      <c r="M902" s="114" t="s">
        <v>2725</v>
      </c>
      <c r="N902" s="114" t="s">
        <v>2669</v>
      </c>
      <c r="O902" s="113" t="s">
        <v>2726</v>
      </c>
      <c r="P902" s="1">
        <v>71400</v>
      </c>
      <c r="Q902" s="113" t="s">
        <v>2727</v>
      </c>
      <c r="R902" s="1">
        <f>P902</f>
        <v>71400</v>
      </c>
      <c r="S902" s="2" t="s">
        <v>14</v>
      </c>
      <c r="T902" s="141" t="s">
        <v>2728</v>
      </c>
      <c r="U902" s="141"/>
      <c r="V902" s="141"/>
      <c r="W902" s="141"/>
    </row>
    <row r="903" spans="1:23" ht="409.5" x14ac:dyDescent="0.25">
      <c r="A903" s="56">
        <v>203</v>
      </c>
      <c r="B903" s="2" t="s">
        <v>1477</v>
      </c>
      <c r="C903" s="2" t="s">
        <v>2729</v>
      </c>
      <c r="D903" s="2" t="s">
        <v>2730</v>
      </c>
      <c r="E903" s="113" t="s">
        <v>24</v>
      </c>
      <c r="F903" s="2">
        <v>1</v>
      </c>
      <c r="G903" s="80" t="s">
        <v>2731</v>
      </c>
      <c r="H903" s="113" t="s">
        <v>15</v>
      </c>
      <c r="I903" s="1">
        <v>23502.5</v>
      </c>
      <c r="J903" s="1"/>
      <c r="K903" s="113"/>
      <c r="L903" s="1" t="s">
        <v>2732</v>
      </c>
      <c r="M903" s="114">
        <v>44706</v>
      </c>
      <c r="N903" s="114">
        <v>45107</v>
      </c>
      <c r="O903" s="113" t="s">
        <v>2733</v>
      </c>
      <c r="P903" s="1">
        <v>21782.95</v>
      </c>
      <c r="Q903" s="113" t="s">
        <v>2734</v>
      </c>
      <c r="R903" s="1">
        <v>21782.95</v>
      </c>
      <c r="S903" s="2" t="s">
        <v>13</v>
      </c>
      <c r="T903" s="141" t="s">
        <v>2735</v>
      </c>
      <c r="U903" s="141"/>
      <c r="V903" s="141"/>
      <c r="W903" s="141"/>
    </row>
    <row r="904" spans="1:23" ht="94.5" x14ac:dyDescent="0.25">
      <c r="A904" s="94">
        <v>204</v>
      </c>
      <c r="B904" s="2" t="s">
        <v>1553</v>
      </c>
      <c r="C904" s="2" t="s">
        <v>2736</v>
      </c>
      <c r="D904" s="2" t="s">
        <v>2737</v>
      </c>
      <c r="E904" s="113" t="s">
        <v>24</v>
      </c>
      <c r="F904" s="2">
        <v>1</v>
      </c>
      <c r="G904" s="80" t="s">
        <v>2738</v>
      </c>
      <c r="H904" s="113" t="s">
        <v>1475</v>
      </c>
      <c r="I904" s="1">
        <v>42000</v>
      </c>
      <c r="J904" s="1"/>
      <c r="K904" s="113"/>
      <c r="L904" s="1" t="s">
        <v>2625</v>
      </c>
      <c r="M904" s="114" t="s">
        <v>2739</v>
      </c>
      <c r="N904" s="114" t="s">
        <v>2740</v>
      </c>
      <c r="O904" s="113" t="s">
        <v>1475</v>
      </c>
      <c r="P904" s="113" t="s">
        <v>1475</v>
      </c>
      <c r="Q904" s="113" t="s">
        <v>1475</v>
      </c>
      <c r="R904" s="113" t="s">
        <v>1475</v>
      </c>
      <c r="S904" s="2" t="s">
        <v>2741</v>
      </c>
      <c r="T904" s="141" t="s">
        <v>1475</v>
      </c>
      <c r="U904" s="141"/>
      <c r="V904" s="141"/>
      <c r="W904" s="141"/>
    </row>
    <row r="905" spans="1:23" ht="393.75" x14ac:dyDescent="0.25">
      <c r="A905" s="56">
        <v>205</v>
      </c>
      <c r="B905" s="2" t="s">
        <v>1553</v>
      </c>
      <c r="C905" s="2" t="s">
        <v>2742</v>
      </c>
      <c r="D905" s="2" t="s">
        <v>2743</v>
      </c>
      <c r="E905" s="113" t="s">
        <v>24</v>
      </c>
      <c r="F905" s="2">
        <v>1</v>
      </c>
      <c r="G905" s="80" t="s">
        <v>2744</v>
      </c>
      <c r="H905" s="113" t="s">
        <v>1475</v>
      </c>
      <c r="I905" s="1">
        <v>47600</v>
      </c>
      <c r="J905" s="1"/>
      <c r="K905" s="113"/>
      <c r="L905" s="1" t="s">
        <v>2732</v>
      </c>
      <c r="M905" s="114">
        <v>45036</v>
      </c>
      <c r="N905" s="114">
        <v>45291</v>
      </c>
      <c r="O905" s="113" t="s">
        <v>2745</v>
      </c>
      <c r="P905" s="1" t="s">
        <v>2746</v>
      </c>
      <c r="Q905" s="113" t="s">
        <v>2747</v>
      </c>
      <c r="R905" s="1"/>
      <c r="S905" s="2" t="s">
        <v>13</v>
      </c>
      <c r="T905" s="141" t="s">
        <v>2748</v>
      </c>
      <c r="U905" s="141"/>
      <c r="V905" s="141"/>
      <c r="W905" s="141"/>
    </row>
    <row r="906" spans="1:23" ht="409.5" x14ac:dyDescent="0.25">
      <c r="A906" s="94">
        <v>206</v>
      </c>
      <c r="B906" s="2" t="s">
        <v>2643</v>
      </c>
      <c r="C906" s="2" t="s">
        <v>2749</v>
      </c>
      <c r="D906" s="2" t="s">
        <v>2750</v>
      </c>
      <c r="E906" s="113" t="s">
        <v>1492</v>
      </c>
      <c r="F906" s="2">
        <v>2</v>
      </c>
      <c r="G906" s="80" t="s">
        <v>2751</v>
      </c>
      <c r="H906" s="113" t="s">
        <v>2752</v>
      </c>
      <c r="I906" s="1">
        <v>6017813.7599999998</v>
      </c>
      <c r="J906" s="1"/>
      <c r="K906" s="113"/>
      <c r="L906" s="1" t="s">
        <v>2732</v>
      </c>
      <c r="M906" s="114">
        <v>45134</v>
      </c>
      <c r="N906" s="114">
        <v>45291</v>
      </c>
      <c r="O906" s="113" t="s">
        <v>2753</v>
      </c>
      <c r="P906" s="1" t="s">
        <v>2754</v>
      </c>
      <c r="Q906" s="113" t="s">
        <v>2755</v>
      </c>
      <c r="R906" s="1">
        <v>5852047.9299999997</v>
      </c>
      <c r="S906" s="2" t="s">
        <v>13</v>
      </c>
      <c r="T906" s="141" t="s">
        <v>2756</v>
      </c>
      <c r="U906" s="141"/>
      <c r="V906" s="141"/>
      <c r="W906" s="141"/>
    </row>
    <row r="907" spans="1:23" ht="409.5" x14ac:dyDescent="0.25">
      <c r="A907" s="56">
        <v>207</v>
      </c>
      <c r="B907" s="2" t="s">
        <v>2652</v>
      </c>
      <c r="C907" s="2" t="s">
        <v>2757</v>
      </c>
      <c r="D907" s="2" t="s">
        <v>2758</v>
      </c>
      <c r="E907" s="113" t="s">
        <v>24</v>
      </c>
      <c r="F907" s="2">
        <v>1</v>
      </c>
      <c r="G907" s="80" t="s">
        <v>2759</v>
      </c>
      <c r="H907" s="113" t="s">
        <v>1475</v>
      </c>
      <c r="I907" s="1">
        <v>103887</v>
      </c>
      <c r="J907" s="1"/>
      <c r="K907" s="113"/>
      <c r="L907" s="1" t="s">
        <v>2625</v>
      </c>
      <c r="M907" s="114">
        <v>45170</v>
      </c>
      <c r="N907" s="114">
        <v>45291</v>
      </c>
      <c r="O907" s="113" t="s">
        <v>2760</v>
      </c>
      <c r="P907" s="1" t="s">
        <v>2761</v>
      </c>
      <c r="Q907" s="113" t="s">
        <v>2762</v>
      </c>
      <c r="R907" s="1">
        <v>97086.33</v>
      </c>
      <c r="S907" s="2" t="s">
        <v>13</v>
      </c>
      <c r="T907" s="141"/>
      <c r="U907" s="141"/>
      <c r="V907" s="141"/>
      <c r="W907" s="141"/>
    </row>
    <row r="908" spans="1:23" ht="393.75" x14ac:dyDescent="0.25">
      <c r="A908" s="94">
        <v>208</v>
      </c>
      <c r="B908" s="2" t="s">
        <v>1477</v>
      </c>
      <c r="C908" s="2" t="s">
        <v>2763</v>
      </c>
      <c r="D908" s="2" t="s">
        <v>2764</v>
      </c>
      <c r="E908" s="2" t="s">
        <v>24</v>
      </c>
      <c r="F908" s="2">
        <v>1</v>
      </c>
      <c r="G908" s="80" t="s">
        <v>2765</v>
      </c>
      <c r="H908" s="2" t="s">
        <v>15</v>
      </c>
      <c r="I908" s="1">
        <v>49994.28</v>
      </c>
      <c r="J908" s="1">
        <v>49994.28</v>
      </c>
      <c r="K908" s="2">
        <v>0</v>
      </c>
      <c r="L908" s="1" t="s">
        <v>2625</v>
      </c>
      <c r="M908" s="3">
        <v>44614</v>
      </c>
      <c r="N908" s="3">
        <v>45107</v>
      </c>
      <c r="O908" s="2" t="s">
        <v>2766</v>
      </c>
      <c r="P908" s="1">
        <v>39912</v>
      </c>
      <c r="Q908" s="2" t="s">
        <v>2767</v>
      </c>
      <c r="R908" s="1">
        <v>39912</v>
      </c>
      <c r="S908" s="2" t="s">
        <v>13</v>
      </c>
      <c r="T908" s="141" t="s">
        <v>2768</v>
      </c>
      <c r="U908" s="141"/>
      <c r="V908" s="141"/>
      <c r="W908" s="141"/>
    </row>
    <row r="909" spans="1:23" ht="252" x14ac:dyDescent="0.25">
      <c r="A909" s="56">
        <v>209</v>
      </c>
      <c r="B909" s="2" t="s">
        <v>2636</v>
      </c>
      <c r="C909" s="2" t="s">
        <v>2769</v>
      </c>
      <c r="D909" s="2" t="s">
        <v>2770</v>
      </c>
      <c r="E909" s="2" t="s">
        <v>24</v>
      </c>
      <c r="F909" s="2">
        <v>1</v>
      </c>
      <c r="G909" s="80" t="s">
        <v>2667</v>
      </c>
      <c r="H909" s="2" t="s">
        <v>1475</v>
      </c>
      <c r="I909" s="1">
        <v>119999.6</v>
      </c>
      <c r="J909" s="1">
        <v>119999.6</v>
      </c>
      <c r="K909" s="2">
        <v>0</v>
      </c>
      <c r="L909" s="1" t="s">
        <v>2625</v>
      </c>
      <c r="M909" s="3">
        <v>44614</v>
      </c>
      <c r="N909" s="3">
        <v>45046</v>
      </c>
      <c r="O909" s="2" t="s">
        <v>2771</v>
      </c>
      <c r="P909" s="1">
        <v>71999.759999999995</v>
      </c>
      <c r="Q909" s="2" t="s">
        <v>2772</v>
      </c>
      <c r="R909" s="1">
        <v>119999.6</v>
      </c>
      <c r="S909" s="2" t="s">
        <v>14</v>
      </c>
      <c r="T909" s="141" t="s">
        <v>2773</v>
      </c>
      <c r="U909" s="141"/>
      <c r="V909" s="141"/>
      <c r="W909" s="141"/>
    </row>
    <row r="910" spans="1:23" ht="393.75" x14ac:dyDescent="0.25">
      <c r="A910" s="94">
        <v>210</v>
      </c>
      <c r="B910" s="2" t="s">
        <v>1553</v>
      </c>
      <c r="C910" s="2" t="s">
        <v>2774</v>
      </c>
      <c r="D910" s="2" t="s">
        <v>2775</v>
      </c>
      <c r="E910" s="2" t="s">
        <v>24</v>
      </c>
      <c r="F910" s="2">
        <v>1</v>
      </c>
      <c r="G910" s="80" t="s">
        <v>2624</v>
      </c>
      <c r="H910" s="2" t="s">
        <v>1475</v>
      </c>
      <c r="I910" s="1">
        <v>41400</v>
      </c>
      <c r="J910" s="1">
        <v>41400</v>
      </c>
      <c r="K910" s="2">
        <v>0</v>
      </c>
      <c r="L910" s="1" t="s">
        <v>2625</v>
      </c>
      <c r="M910" s="3">
        <v>44652</v>
      </c>
      <c r="N910" s="3">
        <v>45107</v>
      </c>
      <c r="O910" s="2" t="s">
        <v>2776</v>
      </c>
      <c r="P910" s="1" t="s">
        <v>2662</v>
      </c>
      <c r="Q910" s="2" t="s">
        <v>2777</v>
      </c>
      <c r="R910" s="1">
        <v>41400</v>
      </c>
      <c r="S910" s="2" t="s">
        <v>13</v>
      </c>
      <c r="T910" s="141" t="s">
        <v>2778</v>
      </c>
      <c r="U910" s="141"/>
      <c r="V910" s="141"/>
      <c r="W910" s="141"/>
    </row>
    <row r="911" spans="1:23" ht="409.5" x14ac:dyDescent="0.25">
      <c r="A911" s="56">
        <v>211</v>
      </c>
      <c r="B911" s="2" t="s">
        <v>2643</v>
      </c>
      <c r="C911" s="2" t="s">
        <v>2779</v>
      </c>
      <c r="D911" s="2" t="s">
        <v>2780</v>
      </c>
      <c r="E911" s="2" t="s">
        <v>1492</v>
      </c>
      <c r="F911" s="2">
        <v>2</v>
      </c>
      <c r="G911" s="80" t="s">
        <v>2646</v>
      </c>
      <c r="H911" s="2" t="s">
        <v>2647</v>
      </c>
      <c r="I911" s="1">
        <v>11149690.01</v>
      </c>
      <c r="J911" s="1"/>
      <c r="K911" s="2"/>
      <c r="L911" s="1" t="s">
        <v>2625</v>
      </c>
      <c r="M911" s="3">
        <v>45103</v>
      </c>
      <c r="N911" s="3">
        <v>45291</v>
      </c>
      <c r="O911" s="2" t="s">
        <v>2781</v>
      </c>
      <c r="P911" s="1" t="s">
        <v>2782</v>
      </c>
      <c r="Q911" s="2" t="s">
        <v>2783</v>
      </c>
      <c r="R911" s="1">
        <v>11149690.01</v>
      </c>
      <c r="S911" s="2" t="s">
        <v>13</v>
      </c>
      <c r="T911" s="141" t="s">
        <v>2651</v>
      </c>
      <c r="U911" s="141"/>
      <c r="V911" s="141"/>
      <c r="W911" s="141"/>
    </row>
    <row r="912" spans="1:23" ht="409.5" x14ac:dyDescent="0.25">
      <c r="A912" s="94">
        <v>212</v>
      </c>
      <c r="B912" s="2" t="s">
        <v>2652</v>
      </c>
      <c r="C912" s="2" t="s">
        <v>2784</v>
      </c>
      <c r="D912" s="2" t="s">
        <v>2785</v>
      </c>
      <c r="E912" s="2" t="s">
        <v>24</v>
      </c>
      <c r="F912" s="2">
        <v>1</v>
      </c>
      <c r="G912" s="80" t="s">
        <v>2655</v>
      </c>
      <c r="H912" s="2" t="s">
        <v>1475</v>
      </c>
      <c r="I912" s="1">
        <v>52954.26</v>
      </c>
      <c r="J912" s="2">
        <v>0</v>
      </c>
      <c r="K912" s="1">
        <v>52954.26</v>
      </c>
      <c r="L912" s="1" t="s">
        <v>2625</v>
      </c>
      <c r="M912" s="3">
        <v>45175</v>
      </c>
      <c r="N912" s="3">
        <v>45291</v>
      </c>
      <c r="O912" s="2" t="s">
        <v>2786</v>
      </c>
      <c r="P912" s="1" t="s">
        <v>2787</v>
      </c>
      <c r="Q912" s="2" t="s">
        <v>2788</v>
      </c>
      <c r="R912" s="1">
        <v>52954.26</v>
      </c>
      <c r="S912" s="2" t="s">
        <v>13</v>
      </c>
      <c r="T912" s="141" t="s">
        <v>2789</v>
      </c>
      <c r="U912" s="141"/>
      <c r="V912" s="141"/>
      <c r="W912" s="141"/>
    </row>
    <row r="913" spans="1:23" ht="409.5" x14ac:dyDescent="0.25">
      <c r="A913" s="56">
        <v>213</v>
      </c>
      <c r="B913" s="56" t="s">
        <v>1477</v>
      </c>
      <c r="C913" s="56" t="s">
        <v>2790</v>
      </c>
      <c r="D913" s="56" t="s">
        <v>2791</v>
      </c>
      <c r="E913" s="88" t="s">
        <v>24</v>
      </c>
      <c r="F913" s="56">
        <v>1</v>
      </c>
      <c r="G913" s="109" t="s">
        <v>2632</v>
      </c>
      <c r="H913" s="88" t="s">
        <v>1475</v>
      </c>
      <c r="I913" s="95" t="s">
        <v>2792</v>
      </c>
      <c r="J913" s="1"/>
      <c r="K913" s="113"/>
      <c r="L913" s="95" t="s">
        <v>2625</v>
      </c>
      <c r="M913" s="117">
        <v>44614</v>
      </c>
      <c r="N913" s="117">
        <v>45107</v>
      </c>
      <c r="O913" s="88" t="s">
        <v>2793</v>
      </c>
      <c r="P913" s="95">
        <v>47495.28</v>
      </c>
      <c r="Q913" s="88" t="s">
        <v>2794</v>
      </c>
      <c r="R913" s="95">
        <v>49994.28</v>
      </c>
      <c r="S913" s="56" t="s">
        <v>13</v>
      </c>
      <c r="T913" s="226" t="s">
        <v>2795</v>
      </c>
      <c r="U913" s="226"/>
      <c r="V913" s="141"/>
      <c r="W913" s="226"/>
    </row>
    <row r="914" spans="1:23" ht="110.25" x14ac:dyDescent="0.25">
      <c r="A914" s="94">
        <v>214</v>
      </c>
      <c r="B914" s="56" t="s">
        <v>2636</v>
      </c>
      <c r="C914" s="56" t="s">
        <v>2796</v>
      </c>
      <c r="D914" s="56" t="s">
        <v>2797</v>
      </c>
      <c r="E914" s="88" t="s">
        <v>24</v>
      </c>
      <c r="F914" s="56">
        <v>1</v>
      </c>
      <c r="G914" s="109" t="s">
        <v>2798</v>
      </c>
      <c r="H914" s="88" t="s">
        <v>1475</v>
      </c>
      <c r="I914" s="95">
        <v>119999.6</v>
      </c>
      <c r="J914" s="1"/>
      <c r="K914" s="113"/>
      <c r="L914" s="95" t="s">
        <v>2625</v>
      </c>
      <c r="M914" s="117" t="s">
        <v>2799</v>
      </c>
      <c r="N914" s="117" t="s">
        <v>2669</v>
      </c>
      <c r="O914" s="88" t="s">
        <v>2800</v>
      </c>
      <c r="P914" s="95">
        <v>71999.759999999995</v>
      </c>
      <c r="Q914" s="88" t="s">
        <v>2801</v>
      </c>
      <c r="R914" s="95">
        <f>P914</f>
        <v>71999.759999999995</v>
      </c>
      <c r="S914" s="56" t="s">
        <v>14</v>
      </c>
      <c r="T914" s="226" t="s">
        <v>2802</v>
      </c>
      <c r="U914" s="226"/>
      <c r="V914" s="141"/>
      <c r="W914" s="226"/>
    </row>
    <row r="915" spans="1:23" ht="393.75" x14ac:dyDescent="0.25">
      <c r="A915" s="56">
        <v>215</v>
      </c>
      <c r="B915" s="56" t="s">
        <v>1553</v>
      </c>
      <c r="C915" s="56" t="s">
        <v>2803</v>
      </c>
      <c r="D915" s="56" t="s">
        <v>2804</v>
      </c>
      <c r="E915" s="88" t="s">
        <v>24</v>
      </c>
      <c r="F915" s="56">
        <v>1</v>
      </c>
      <c r="G915" s="109" t="s">
        <v>2624</v>
      </c>
      <c r="H915" s="88" t="s">
        <v>1475</v>
      </c>
      <c r="I915" s="95">
        <v>41400</v>
      </c>
      <c r="J915" s="1"/>
      <c r="K915" s="113"/>
      <c r="L915" s="95" t="s">
        <v>2625</v>
      </c>
      <c r="M915" s="117">
        <v>44652</v>
      </c>
      <c r="N915" s="117">
        <v>45107</v>
      </c>
      <c r="O915" s="88" t="s">
        <v>2805</v>
      </c>
      <c r="P915" s="95" t="s">
        <v>2806</v>
      </c>
      <c r="Q915" s="88" t="s">
        <v>2807</v>
      </c>
      <c r="R915" s="95">
        <v>41400</v>
      </c>
      <c r="S915" s="56" t="s">
        <v>13</v>
      </c>
      <c r="T915" s="226" t="s">
        <v>2808</v>
      </c>
      <c r="U915" s="226"/>
      <c r="V915" s="141"/>
      <c r="W915" s="226"/>
    </row>
    <row r="916" spans="1:23" ht="409.5" x14ac:dyDescent="0.25">
      <c r="A916" s="94">
        <v>216</v>
      </c>
      <c r="B916" s="56" t="s">
        <v>2643</v>
      </c>
      <c r="C916" s="56" t="s">
        <v>2809</v>
      </c>
      <c r="D916" s="56" t="s">
        <v>2810</v>
      </c>
      <c r="E916" s="88" t="s">
        <v>1492</v>
      </c>
      <c r="F916" s="56">
        <v>2</v>
      </c>
      <c r="G916" s="109" t="s">
        <v>2811</v>
      </c>
      <c r="H916" s="88" t="s">
        <v>2812</v>
      </c>
      <c r="I916" s="95">
        <v>11826488.039999999</v>
      </c>
      <c r="J916" s="1"/>
      <c r="K916" s="113"/>
      <c r="L916" s="95" t="s">
        <v>2625</v>
      </c>
      <c r="M916" s="117">
        <v>45134</v>
      </c>
      <c r="N916" s="76">
        <v>45291</v>
      </c>
      <c r="O916" s="88" t="s">
        <v>2813</v>
      </c>
      <c r="P916" s="95" t="s">
        <v>2814</v>
      </c>
      <c r="Q916" s="88" t="s">
        <v>2815</v>
      </c>
      <c r="R916" s="95">
        <v>11826488.050000001</v>
      </c>
      <c r="S916" s="56" t="s">
        <v>13</v>
      </c>
      <c r="T916" s="226" t="s">
        <v>2816</v>
      </c>
      <c r="U916" s="226"/>
      <c r="V916" s="141"/>
      <c r="W916" s="226"/>
    </row>
    <row r="917" spans="1:23" ht="409.5" x14ac:dyDescent="0.25">
      <c r="A917" s="56">
        <v>217</v>
      </c>
      <c r="B917" s="56" t="s">
        <v>2652</v>
      </c>
      <c r="C917" s="56" t="s">
        <v>2817</v>
      </c>
      <c r="D917" s="56" t="s">
        <v>2818</v>
      </c>
      <c r="E917" s="88" t="s">
        <v>24</v>
      </c>
      <c r="F917" s="56">
        <v>1</v>
      </c>
      <c r="G917" s="109" t="s">
        <v>2655</v>
      </c>
      <c r="H917" s="88" t="s">
        <v>1475</v>
      </c>
      <c r="I917" s="95">
        <v>65599.28</v>
      </c>
      <c r="J917" s="1"/>
      <c r="K917" s="113"/>
      <c r="L917" s="95" t="s">
        <v>2625</v>
      </c>
      <c r="M917" s="117">
        <v>45173</v>
      </c>
      <c r="N917" s="76">
        <v>45291</v>
      </c>
      <c r="O917" s="88" t="s">
        <v>2819</v>
      </c>
      <c r="P917" s="95" t="s">
        <v>2820</v>
      </c>
      <c r="Q917" s="88" t="s">
        <v>2821</v>
      </c>
      <c r="R917" s="95">
        <v>65599.28</v>
      </c>
      <c r="S917" s="56" t="s">
        <v>13</v>
      </c>
      <c r="T917" s="226" t="s">
        <v>2822</v>
      </c>
      <c r="U917" s="226"/>
      <c r="V917" s="141"/>
      <c r="W917" s="226"/>
    </row>
    <row r="918" spans="1:23" ht="267.75" x14ac:dyDescent="0.25">
      <c r="A918" s="94">
        <v>218</v>
      </c>
      <c r="B918" s="2" t="s">
        <v>2673</v>
      </c>
      <c r="C918" s="2" t="s">
        <v>2823</v>
      </c>
      <c r="D918" s="2" t="s">
        <v>2824</v>
      </c>
      <c r="E918" s="113" t="s">
        <v>24</v>
      </c>
      <c r="F918" s="2">
        <v>1</v>
      </c>
      <c r="G918" s="80" t="s">
        <v>2632</v>
      </c>
      <c r="H918" s="113" t="s">
        <v>1475</v>
      </c>
      <c r="I918" s="1">
        <v>49994.28</v>
      </c>
      <c r="J918" s="1"/>
      <c r="K918" s="113"/>
      <c r="L918" s="1" t="s">
        <v>2625</v>
      </c>
      <c r="M918" s="114">
        <v>44614</v>
      </c>
      <c r="N918" s="3">
        <v>45107</v>
      </c>
      <c r="O918" s="113" t="s">
        <v>2825</v>
      </c>
      <c r="P918" s="1">
        <v>47495.28</v>
      </c>
      <c r="Q918" s="113" t="s">
        <v>2826</v>
      </c>
      <c r="R918" s="1">
        <v>47495.28</v>
      </c>
      <c r="S918" s="2" t="s">
        <v>13</v>
      </c>
      <c r="T918" s="141" t="s">
        <v>2827</v>
      </c>
      <c r="U918" s="141"/>
      <c r="V918" s="141"/>
      <c r="W918" s="141"/>
    </row>
    <row r="919" spans="1:23" ht="110.25" x14ac:dyDescent="0.25">
      <c r="A919" s="56">
        <v>219</v>
      </c>
      <c r="B919" s="2" t="s">
        <v>2636</v>
      </c>
      <c r="C919" s="2" t="s">
        <v>2828</v>
      </c>
      <c r="D919" s="2" t="s">
        <v>2829</v>
      </c>
      <c r="E919" s="113" t="s">
        <v>24</v>
      </c>
      <c r="F919" s="2">
        <v>1</v>
      </c>
      <c r="G919" s="80" t="s">
        <v>2706</v>
      </c>
      <c r="H919" s="113" t="s">
        <v>15</v>
      </c>
      <c r="I919" s="1">
        <v>120000</v>
      </c>
      <c r="J919" s="1"/>
      <c r="K919" s="113"/>
      <c r="L919" s="1" t="s">
        <v>2625</v>
      </c>
      <c r="M919" s="114" t="s">
        <v>2830</v>
      </c>
      <c r="N919" s="3" t="s">
        <v>2669</v>
      </c>
      <c r="O919" s="113" t="s">
        <v>2831</v>
      </c>
      <c r="P919" s="1">
        <v>72000</v>
      </c>
      <c r="Q919" s="113" t="s">
        <v>2832</v>
      </c>
      <c r="R919" s="1"/>
      <c r="S919" s="2" t="s">
        <v>14</v>
      </c>
      <c r="T919" s="141" t="s">
        <v>2833</v>
      </c>
      <c r="U919" s="141"/>
      <c r="V919" s="141"/>
      <c r="W919" s="141"/>
    </row>
    <row r="920" spans="1:23" ht="409.5" x14ac:dyDescent="0.25">
      <c r="A920" s="94">
        <v>220</v>
      </c>
      <c r="B920" s="2" t="s">
        <v>1553</v>
      </c>
      <c r="C920" s="2" t="s">
        <v>2834</v>
      </c>
      <c r="D920" s="2" t="s">
        <v>2835</v>
      </c>
      <c r="E920" s="113" t="s">
        <v>24</v>
      </c>
      <c r="F920" s="2">
        <v>1</v>
      </c>
      <c r="G920" s="80" t="s">
        <v>2836</v>
      </c>
      <c r="H920" s="113" t="s">
        <v>15</v>
      </c>
      <c r="I920" s="1">
        <v>47600</v>
      </c>
      <c r="J920" s="1"/>
      <c r="K920" s="113"/>
      <c r="L920" s="1" t="s">
        <v>2625</v>
      </c>
      <c r="M920" s="114">
        <v>45009</v>
      </c>
      <c r="N920" s="3">
        <v>45291</v>
      </c>
      <c r="O920" s="113" t="s">
        <v>2837</v>
      </c>
      <c r="P920" s="1" t="s">
        <v>2746</v>
      </c>
      <c r="Q920" s="113" t="s">
        <v>2838</v>
      </c>
      <c r="R920" s="1"/>
      <c r="S920" s="2" t="s">
        <v>13</v>
      </c>
      <c r="T920" s="141" t="s">
        <v>2839</v>
      </c>
      <c r="U920" s="141"/>
      <c r="V920" s="141"/>
      <c r="W920" s="141"/>
    </row>
    <row r="921" spans="1:23" ht="409.5" x14ac:dyDescent="0.25">
      <c r="A921" s="56">
        <v>221</v>
      </c>
      <c r="B921" s="2" t="s">
        <v>2643</v>
      </c>
      <c r="C921" s="2" t="s">
        <v>2840</v>
      </c>
      <c r="D921" s="2" t="s">
        <v>2841</v>
      </c>
      <c r="E921" s="113" t="s">
        <v>1492</v>
      </c>
      <c r="F921" s="2">
        <v>2</v>
      </c>
      <c r="G921" s="80" t="s">
        <v>2811</v>
      </c>
      <c r="H921" s="113" t="s">
        <v>2812</v>
      </c>
      <c r="I921" s="1">
        <v>8179410.6799999997</v>
      </c>
      <c r="J921" s="1"/>
      <c r="K921" s="113"/>
      <c r="L921" s="1" t="s">
        <v>2625</v>
      </c>
      <c r="M921" s="114">
        <v>45138</v>
      </c>
      <c r="N921" s="3">
        <v>45291</v>
      </c>
      <c r="O921" s="113" t="s">
        <v>2842</v>
      </c>
      <c r="P921" s="1" t="s">
        <v>2843</v>
      </c>
      <c r="Q921" s="113" t="s">
        <v>2844</v>
      </c>
      <c r="R921" s="1"/>
      <c r="S921" s="2" t="s">
        <v>13</v>
      </c>
      <c r="T921" s="141" t="s">
        <v>2816</v>
      </c>
      <c r="U921" s="141"/>
      <c r="V921" s="141"/>
      <c r="W921" s="141"/>
    </row>
    <row r="922" spans="1:23" ht="409.5" x14ac:dyDescent="0.25">
      <c r="A922" s="94">
        <v>222</v>
      </c>
      <c r="B922" s="2" t="s">
        <v>2652</v>
      </c>
      <c r="C922" s="2" t="s">
        <v>2845</v>
      </c>
      <c r="D922" s="2" t="s">
        <v>2846</v>
      </c>
      <c r="E922" s="113" t="s">
        <v>24</v>
      </c>
      <c r="F922" s="2">
        <v>1</v>
      </c>
      <c r="G922" s="80" t="s">
        <v>2759</v>
      </c>
      <c r="H922" s="113" t="s">
        <v>1475</v>
      </c>
      <c r="I922" s="1">
        <v>57120</v>
      </c>
      <c r="J922" s="1"/>
      <c r="K922" s="113"/>
      <c r="L922" s="1" t="s">
        <v>2625</v>
      </c>
      <c r="M922" s="114">
        <v>45174</v>
      </c>
      <c r="N922" s="3">
        <v>45291</v>
      </c>
      <c r="O922" s="113" t="s">
        <v>2847</v>
      </c>
      <c r="P922" s="1" t="s">
        <v>2848</v>
      </c>
      <c r="Q922" s="113" t="s">
        <v>2849</v>
      </c>
      <c r="R922" s="1"/>
      <c r="S922" s="2" t="s">
        <v>13</v>
      </c>
      <c r="T922" s="141"/>
      <c r="U922" s="141"/>
      <c r="V922" s="141"/>
      <c r="W922" s="141"/>
    </row>
    <row r="923" spans="1:23" ht="409.5" x14ac:dyDescent="0.25">
      <c r="A923" s="56">
        <v>223</v>
      </c>
      <c r="B923" s="2" t="s">
        <v>2673</v>
      </c>
      <c r="C923" s="2" t="s">
        <v>2850</v>
      </c>
      <c r="D923" s="2" t="s">
        <v>2851</v>
      </c>
      <c r="E923" s="113" t="s">
        <v>24</v>
      </c>
      <c r="F923" s="2">
        <v>1</v>
      </c>
      <c r="G923" s="80" t="s">
        <v>2852</v>
      </c>
      <c r="H923" s="113" t="s">
        <v>1475</v>
      </c>
      <c r="I923" s="1">
        <v>59990.28</v>
      </c>
      <c r="J923" s="1"/>
      <c r="K923" s="113"/>
      <c r="L923" s="1" t="s">
        <v>2625</v>
      </c>
      <c r="M923" s="114">
        <v>44564</v>
      </c>
      <c r="N923" s="88" t="s">
        <v>2853</v>
      </c>
      <c r="O923" s="56" t="s">
        <v>2854</v>
      </c>
      <c r="P923" s="1">
        <v>57491.28</v>
      </c>
      <c r="Q923" s="113" t="s">
        <v>2855</v>
      </c>
      <c r="R923" s="1"/>
      <c r="S923" s="2" t="s">
        <v>13</v>
      </c>
      <c r="T923" s="141" t="s">
        <v>2856</v>
      </c>
      <c r="U923" s="141"/>
      <c r="V923" s="141"/>
      <c r="W923" s="141"/>
    </row>
    <row r="924" spans="1:23" ht="220.5" x14ac:dyDescent="0.25">
      <c r="A924" s="94">
        <v>224</v>
      </c>
      <c r="B924" s="2" t="s">
        <v>2636</v>
      </c>
      <c r="C924" s="2" t="s">
        <v>2857</v>
      </c>
      <c r="D924" s="2" t="s">
        <v>2858</v>
      </c>
      <c r="E924" s="113" t="s">
        <v>24</v>
      </c>
      <c r="F924" s="2">
        <v>1</v>
      </c>
      <c r="G924" s="80" t="s">
        <v>2706</v>
      </c>
      <c r="H924" s="113" t="s">
        <v>15</v>
      </c>
      <c r="I924" s="1">
        <v>119999.6</v>
      </c>
      <c r="J924" s="1"/>
      <c r="K924" s="113"/>
      <c r="L924" s="1" t="s">
        <v>2625</v>
      </c>
      <c r="M924" s="114" t="s">
        <v>2707</v>
      </c>
      <c r="N924" s="88" t="s">
        <v>2859</v>
      </c>
      <c r="O924" s="85" t="s">
        <v>1475</v>
      </c>
      <c r="P924" s="1">
        <v>71999.759999999995</v>
      </c>
      <c r="Q924" s="113" t="s">
        <v>2860</v>
      </c>
      <c r="R924" s="1"/>
      <c r="S924" s="2" t="s">
        <v>14</v>
      </c>
      <c r="T924" s="141" t="s">
        <v>2861</v>
      </c>
      <c r="U924" s="141"/>
      <c r="V924" s="141"/>
      <c r="W924" s="141"/>
    </row>
    <row r="925" spans="1:23" ht="409.5" x14ac:dyDescent="0.25">
      <c r="A925" s="56">
        <v>225</v>
      </c>
      <c r="B925" s="2" t="s">
        <v>1553</v>
      </c>
      <c r="C925" s="2" t="s">
        <v>2862</v>
      </c>
      <c r="D925" s="2" t="s">
        <v>2863</v>
      </c>
      <c r="E925" s="113" t="s">
        <v>24</v>
      </c>
      <c r="F925" s="2">
        <v>1</v>
      </c>
      <c r="G925" s="80" t="s">
        <v>2836</v>
      </c>
      <c r="H925" s="113" t="s">
        <v>1475</v>
      </c>
      <c r="I925" s="1">
        <v>47600</v>
      </c>
      <c r="J925" s="1"/>
      <c r="K925" s="113"/>
      <c r="L925" s="1" t="s">
        <v>2625</v>
      </c>
      <c r="M925" s="114">
        <v>45009</v>
      </c>
      <c r="N925" s="88" t="s">
        <v>2864</v>
      </c>
      <c r="O925" s="56" t="s">
        <v>2865</v>
      </c>
      <c r="P925" s="1" t="s">
        <v>2866</v>
      </c>
      <c r="Q925" s="113" t="s">
        <v>2867</v>
      </c>
      <c r="R925" s="1"/>
      <c r="S925" s="2" t="s">
        <v>13</v>
      </c>
      <c r="T925" s="141" t="s">
        <v>2868</v>
      </c>
      <c r="U925" s="141"/>
      <c r="V925" s="141"/>
      <c r="W925" s="141"/>
    </row>
    <row r="926" spans="1:23" ht="409.5" x14ac:dyDescent="0.25">
      <c r="A926" s="94">
        <v>226</v>
      </c>
      <c r="B926" s="2" t="s">
        <v>2643</v>
      </c>
      <c r="C926" s="2" t="s">
        <v>2869</v>
      </c>
      <c r="D926" s="2" t="s">
        <v>2870</v>
      </c>
      <c r="E926" s="113" t="s">
        <v>1492</v>
      </c>
      <c r="F926" s="2">
        <v>3</v>
      </c>
      <c r="G926" s="80" t="s">
        <v>2646</v>
      </c>
      <c r="H926" s="113" t="s">
        <v>2647</v>
      </c>
      <c r="I926" s="1">
        <v>6876697.5899999999</v>
      </c>
      <c r="J926" s="1"/>
      <c r="K926" s="113"/>
      <c r="L926" s="1" t="s">
        <v>2625</v>
      </c>
      <c r="M926" s="114">
        <v>45124</v>
      </c>
      <c r="N926" s="88" t="s">
        <v>2871</v>
      </c>
      <c r="O926" s="85" t="s">
        <v>1475</v>
      </c>
      <c r="P926" s="95" t="s">
        <v>2872</v>
      </c>
      <c r="Q926" s="88" t="s">
        <v>2873</v>
      </c>
      <c r="R926" s="1"/>
      <c r="S926" s="2" t="s">
        <v>13</v>
      </c>
      <c r="T926" s="141" t="s">
        <v>2874</v>
      </c>
      <c r="U926" s="141"/>
      <c r="V926" s="141"/>
      <c r="W926" s="141"/>
    </row>
    <row r="927" spans="1:23" ht="409.5" x14ac:dyDescent="0.25">
      <c r="A927" s="56">
        <v>227</v>
      </c>
      <c r="B927" s="2" t="s">
        <v>2652</v>
      </c>
      <c r="C927" s="2" t="s">
        <v>2875</v>
      </c>
      <c r="D927" s="2" t="s">
        <v>2876</v>
      </c>
      <c r="E927" s="113" t="s">
        <v>24</v>
      </c>
      <c r="F927" s="2">
        <v>1</v>
      </c>
      <c r="G927" s="80" t="s">
        <v>2759</v>
      </c>
      <c r="H927" s="113" t="s">
        <v>1475</v>
      </c>
      <c r="I927" s="1">
        <v>28322</v>
      </c>
      <c r="J927" s="1"/>
      <c r="K927" s="113"/>
      <c r="L927" s="1" t="s">
        <v>2625</v>
      </c>
      <c r="M927" s="114">
        <v>45170</v>
      </c>
      <c r="N927" s="88" t="s">
        <v>2877</v>
      </c>
      <c r="O927" s="85" t="s">
        <v>1475</v>
      </c>
      <c r="P927" s="95" t="s">
        <v>2878</v>
      </c>
      <c r="Q927" s="88" t="s">
        <v>2879</v>
      </c>
      <c r="R927" s="1"/>
      <c r="S927" s="2" t="s">
        <v>13</v>
      </c>
      <c r="T927" s="141" t="s">
        <v>2880</v>
      </c>
      <c r="U927" s="141"/>
      <c r="V927" s="141"/>
      <c r="W927" s="141"/>
    </row>
    <row r="928" spans="1:23" ht="47.25" x14ac:dyDescent="0.25">
      <c r="A928" s="94">
        <v>228</v>
      </c>
      <c r="B928" s="56" t="s">
        <v>1969</v>
      </c>
      <c r="C928" s="85" t="s">
        <v>2881</v>
      </c>
      <c r="D928" s="56" t="s">
        <v>2882</v>
      </c>
      <c r="E928" s="56" t="s">
        <v>1677</v>
      </c>
      <c r="F928" s="56">
        <v>1</v>
      </c>
      <c r="G928" s="56" t="s">
        <v>1176</v>
      </c>
      <c r="H928" s="96" t="s">
        <v>1475</v>
      </c>
      <c r="I928" s="118">
        <v>212400</v>
      </c>
      <c r="J928" s="119"/>
      <c r="K928" s="119"/>
      <c r="L928" s="96" t="s">
        <v>1992</v>
      </c>
      <c r="M928" s="90">
        <v>45946</v>
      </c>
      <c r="N928" s="90">
        <v>46022</v>
      </c>
      <c r="O928" s="89" t="s">
        <v>1475</v>
      </c>
      <c r="P928" s="85">
        <v>0</v>
      </c>
      <c r="Q928" s="96" t="s">
        <v>1475</v>
      </c>
      <c r="R928" s="96"/>
      <c r="S928" s="85" t="s">
        <v>14</v>
      </c>
      <c r="T928" s="226" t="s">
        <v>2883</v>
      </c>
      <c r="U928" s="227"/>
      <c r="V928" s="227"/>
      <c r="W928" s="227"/>
    </row>
    <row r="929" spans="1:23" ht="47.25" x14ac:dyDescent="0.25">
      <c r="A929" s="56">
        <v>229</v>
      </c>
      <c r="B929" s="56" t="s">
        <v>1969</v>
      </c>
      <c r="C929" s="85" t="s">
        <v>2884</v>
      </c>
      <c r="D929" s="56" t="s">
        <v>2882</v>
      </c>
      <c r="E929" s="56" t="s">
        <v>1677</v>
      </c>
      <c r="F929" s="56">
        <v>3</v>
      </c>
      <c r="G929" s="56" t="s">
        <v>2885</v>
      </c>
      <c r="H929" s="96" t="s">
        <v>1475</v>
      </c>
      <c r="I929" s="118">
        <v>20064</v>
      </c>
      <c r="J929" s="119"/>
      <c r="K929" s="119"/>
      <c r="L929" s="96" t="s">
        <v>1992</v>
      </c>
      <c r="M929" s="90">
        <v>45957</v>
      </c>
      <c r="N929" s="90">
        <v>46022</v>
      </c>
      <c r="O929" s="89" t="s">
        <v>1475</v>
      </c>
      <c r="P929" s="85">
        <v>0</v>
      </c>
      <c r="Q929" s="96" t="s">
        <v>1475</v>
      </c>
      <c r="R929" s="96"/>
      <c r="S929" s="85" t="s">
        <v>14</v>
      </c>
      <c r="T929" s="226" t="s">
        <v>2886</v>
      </c>
      <c r="U929" s="227"/>
      <c r="V929" s="227"/>
      <c r="W929" s="227"/>
    </row>
    <row r="930" spans="1:23" ht="47.25" x14ac:dyDescent="0.25">
      <c r="A930" s="94">
        <v>230</v>
      </c>
      <c r="B930" s="56" t="s">
        <v>1969</v>
      </c>
      <c r="C930" s="85" t="s">
        <v>2887</v>
      </c>
      <c r="D930" s="56" t="s">
        <v>2882</v>
      </c>
      <c r="E930" s="56" t="s">
        <v>1677</v>
      </c>
      <c r="F930" s="56">
        <v>4</v>
      </c>
      <c r="G930" s="56" t="s">
        <v>2888</v>
      </c>
      <c r="H930" s="96" t="s">
        <v>1475</v>
      </c>
      <c r="I930" s="118">
        <v>13360</v>
      </c>
      <c r="J930" s="119"/>
      <c r="K930" s="119"/>
      <c r="L930" s="96" t="s">
        <v>1992</v>
      </c>
      <c r="M930" s="90">
        <v>45957</v>
      </c>
      <c r="N930" s="90">
        <v>46022</v>
      </c>
      <c r="O930" s="89" t="s">
        <v>1475</v>
      </c>
      <c r="P930" s="85">
        <v>0</v>
      </c>
      <c r="Q930" s="96" t="s">
        <v>1475</v>
      </c>
      <c r="R930" s="96"/>
      <c r="S930" s="85" t="s">
        <v>14</v>
      </c>
      <c r="T930" s="226" t="s">
        <v>2889</v>
      </c>
      <c r="U930" s="227"/>
      <c r="V930" s="227"/>
      <c r="W930" s="227"/>
    </row>
    <row r="931" spans="1:23" ht="47.25" x14ac:dyDescent="0.25">
      <c r="A931" s="56">
        <v>231</v>
      </c>
      <c r="B931" s="56" t="s">
        <v>1969</v>
      </c>
      <c r="C931" s="85" t="s">
        <v>2890</v>
      </c>
      <c r="D931" s="56" t="s">
        <v>2882</v>
      </c>
      <c r="E931" s="56" t="s">
        <v>1677</v>
      </c>
      <c r="F931" s="56">
        <v>1</v>
      </c>
      <c r="G931" s="56" t="s">
        <v>2888</v>
      </c>
      <c r="H931" s="96" t="s">
        <v>1475</v>
      </c>
      <c r="I931" s="118">
        <v>2670</v>
      </c>
      <c r="J931" s="119"/>
      <c r="K931" s="119"/>
      <c r="L931" s="96" t="s">
        <v>1992</v>
      </c>
      <c r="M931" s="90">
        <v>45946</v>
      </c>
      <c r="N931" s="90">
        <v>46022</v>
      </c>
      <c r="O931" s="89" t="s">
        <v>1475</v>
      </c>
      <c r="P931" s="85">
        <v>0</v>
      </c>
      <c r="Q931" s="96" t="s">
        <v>1475</v>
      </c>
      <c r="R931" s="96"/>
      <c r="S931" s="85" t="s">
        <v>14</v>
      </c>
      <c r="T931" s="226" t="s">
        <v>2891</v>
      </c>
      <c r="U931" s="227"/>
      <c r="V931" s="227"/>
      <c r="W931" s="227"/>
    </row>
    <row r="932" spans="1:23" ht="47.25" x14ac:dyDescent="0.25">
      <c r="A932" s="94">
        <v>232</v>
      </c>
      <c r="B932" s="56" t="s">
        <v>1969</v>
      </c>
      <c r="C932" s="85" t="s">
        <v>2892</v>
      </c>
      <c r="D932" s="56" t="s">
        <v>2882</v>
      </c>
      <c r="E932" s="56" t="s">
        <v>1677</v>
      </c>
      <c r="F932" s="56">
        <v>14</v>
      </c>
      <c r="G932" s="56" t="s">
        <v>2893</v>
      </c>
      <c r="H932" s="96" t="s">
        <v>1475</v>
      </c>
      <c r="I932" s="118">
        <v>21000</v>
      </c>
      <c r="J932" s="119"/>
      <c r="K932" s="119"/>
      <c r="L932" s="96" t="s">
        <v>1992</v>
      </c>
      <c r="M932" s="90">
        <v>45957</v>
      </c>
      <c r="N932" s="90">
        <v>46022</v>
      </c>
      <c r="O932" s="89" t="s">
        <v>1475</v>
      </c>
      <c r="P932" s="85">
        <v>0</v>
      </c>
      <c r="Q932" s="96" t="s">
        <v>1475</v>
      </c>
      <c r="R932" s="96"/>
      <c r="S932" s="85" t="s">
        <v>14</v>
      </c>
      <c r="T932" s="226" t="s">
        <v>2894</v>
      </c>
      <c r="U932" s="227"/>
      <c r="V932" s="227"/>
      <c r="W932" s="227"/>
    </row>
    <row r="933" spans="1:23" ht="47.25" x14ac:dyDescent="0.25">
      <c r="A933" s="56">
        <v>233</v>
      </c>
      <c r="B933" s="56" t="s">
        <v>1969</v>
      </c>
      <c r="C933" s="85" t="s">
        <v>2895</v>
      </c>
      <c r="D933" s="56" t="s">
        <v>2882</v>
      </c>
      <c r="E933" s="56" t="s">
        <v>1677</v>
      </c>
      <c r="F933" s="56">
        <v>1</v>
      </c>
      <c r="G933" s="56" t="s">
        <v>1990</v>
      </c>
      <c r="H933" s="96" t="s">
        <v>1475</v>
      </c>
      <c r="I933" s="118">
        <v>15000</v>
      </c>
      <c r="J933" s="119"/>
      <c r="K933" s="119"/>
      <c r="L933" s="96" t="s">
        <v>1992</v>
      </c>
      <c r="M933" s="90">
        <v>45946</v>
      </c>
      <c r="N933" s="90">
        <v>46022</v>
      </c>
      <c r="O933" s="89" t="s">
        <v>1475</v>
      </c>
      <c r="P933" s="85">
        <v>0</v>
      </c>
      <c r="Q933" s="96" t="s">
        <v>1475</v>
      </c>
      <c r="R933" s="96"/>
      <c r="S933" s="85" t="s">
        <v>14</v>
      </c>
      <c r="T933" s="226" t="s">
        <v>2896</v>
      </c>
      <c r="U933" s="227"/>
      <c r="V933" s="227"/>
      <c r="W933" s="227"/>
    </row>
    <row r="934" spans="1:23" ht="47.25" x14ac:dyDescent="0.25">
      <c r="A934" s="94">
        <v>234</v>
      </c>
      <c r="B934" s="56" t="s">
        <v>1969</v>
      </c>
      <c r="C934" s="85" t="s">
        <v>2897</v>
      </c>
      <c r="D934" s="56" t="s">
        <v>2882</v>
      </c>
      <c r="E934" s="56" t="s">
        <v>1677</v>
      </c>
      <c r="F934" s="56">
        <v>1</v>
      </c>
      <c r="G934" s="56" t="s">
        <v>2898</v>
      </c>
      <c r="H934" s="96" t="s">
        <v>1475</v>
      </c>
      <c r="I934" s="118">
        <v>134000</v>
      </c>
      <c r="J934" s="119"/>
      <c r="K934" s="119"/>
      <c r="L934" s="96" t="s">
        <v>1992</v>
      </c>
      <c r="M934" s="90">
        <v>45946</v>
      </c>
      <c r="N934" s="90">
        <v>46022</v>
      </c>
      <c r="O934" s="89" t="s">
        <v>1475</v>
      </c>
      <c r="P934" s="85">
        <v>0</v>
      </c>
      <c r="Q934" s="96" t="s">
        <v>1475</v>
      </c>
      <c r="R934" s="96"/>
      <c r="S934" s="85" t="s">
        <v>14</v>
      </c>
      <c r="T934" s="226" t="s">
        <v>2899</v>
      </c>
      <c r="U934" s="227"/>
      <c r="V934" s="227"/>
      <c r="W934" s="227"/>
    </row>
    <row r="935" spans="1:23" ht="47.25" x14ac:dyDescent="0.25">
      <c r="A935" s="56">
        <v>235</v>
      </c>
      <c r="B935" s="56" t="s">
        <v>1969</v>
      </c>
      <c r="C935" s="85" t="s">
        <v>2900</v>
      </c>
      <c r="D935" s="56" t="s">
        <v>2882</v>
      </c>
      <c r="E935" s="56" t="s">
        <v>1677</v>
      </c>
      <c r="F935" s="56">
        <v>2</v>
      </c>
      <c r="G935" s="56" t="s">
        <v>1502</v>
      </c>
      <c r="H935" s="96" t="s">
        <v>1475</v>
      </c>
      <c r="I935" s="118">
        <v>300817</v>
      </c>
      <c r="J935" s="119"/>
      <c r="K935" s="119"/>
      <c r="L935" s="96" t="s">
        <v>1992</v>
      </c>
      <c r="M935" s="90">
        <v>45957</v>
      </c>
      <c r="N935" s="90">
        <v>46022</v>
      </c>
      <c r="O935" s="89" t="s">
        <v>1475</v>
      </c>
      <c r="P935" s="85">
        <v>0</v>
      </c>
      <c r="Q935" s="96" t="s">
        <v>1475</v>
      </c>
      <c r="R935" s="96"/>
      <c r="S935" s="85" t="s">
        <v>14</v>
      </c>
      <c r="T935" s="226" t="s">
        <v>2901</v>
      </c>
      <c r="U935" s="227"/>
      <c r="V935" s="227"/>
      <c r="W935" s="227"/>
    </row>
    <row r="936" spans="1:23" ht="47.25" x14ac:dyDescent="0.25">
      <c r="A936" s="94">
        <v>236</v>
      </c>
      <c r="B936" s="56" t="s">
        <v>1969</v>
      </c>
      <c r="C936" s="85" t="s">
        <v>2902</v>
      </c>
      <c r="D936" s="56" t="s">
        <v>2882</v>
      </c>
      <c r="E936" s="56" t="s">
        <v>1677</v>
      </c>
      <c r="F936" s="56">
        <v>6</v>
      </c>
      <c r="G936" s="56" t="s">
        <v>2903</v>
      </c>
      <c r="H936" s="96" t="s">
        <v>1475</v>
      </c>
      <c r="I936" s="118">
        <v>19875</v>
      </c>
      <c r="J936" s="119"/>
      <c r="K936" s="119"/>
      <c r="L936" s="96" t="s">
        <v>1992</v>
      </c>
      <c r="M936" s="90">
        <v>45957</v>
      </c>
      <c r="N936" s="90">
        <v>46022</v>
      </c>
      <c r="O936" s="89" t="s">
        <v>1475</v>
      </c>
      <c r="P936" s="85">
        <v>0</v>
      </c>
      <c r="Q936" s="96" t="s">
        <v>1475</v>
      </c>
      <c r="R936" s="96"/>
      <c r="S936" s="85" t="s">
        <v>14</v>
      </c>
      <c r="T936" s="226" t="s">
        <v>2904</v>
      </c>
      <c r="U936" s="227"/>
      <c r="V936" s="227"/>
      <c r="W936" s="227"/>
    </row>
    <row r="937" spans="1:23" ht="63" x14ac:dyDescent="0.25">
      <c r="A937" s="56">
        <v>237</v>
      </c>
      <c r="B937" s="120" t="s">
        <v>2905</v>
      </c>
      <c r="C937" s="121" t="s">
        <v>2906</v>
      </c>
      <c r="D937" s="2" t="s">
        <v>2907</v>
      </c>
      <c r="E937" s="120" t="s">
        <v>1492</v>
      </c>
      <c r="F937" s="120">
        <v>5</v>
      </c>
      <c r="G937" s="120" t="s">
        <v>2908</v>
      </c>
      <c r="H937" s="96" t="s">
        <v>1475</v>
      </c>
      <c r="I937" s="122">
        <v>284850</v>
      </c>
      <c r="J937" s="123"/>
      <c r="K937" s="123"/>
      <c r="L937" s="124" t="s">
        <v>1495</v>
      </c>
      <c r="M937" s="125">
        <v>45996</v>
      </c>
      <c r="N937" s="90">
        <v>46422</v>
      </c>
      <c r="O937" s="119" t="s">
        <v>1475</v>
      </c>
      <c r="P937" s="85">
        <v>0</v>
      </c>
      <c r="Q937" s="96" t="s">
        <v>1475</v>
      </c>
      <c r="R937" s="124"/>
      <c r="S937" s="85" t="s">
        <v>2384</v>
      </c>
      <c r="T937" s="228"/>
      <c r="U937" s="229"/>
      <c r="V937" s="229"/>
      <c r="W937" s="230"/>
    </row>
    <row r="938" spans="1:23" ht="94.5" x14ac:dyDescent="0.25">
      <c r="A938" s="94">
        <v>238</v>
      </c>
      <c r="B938" s="56" t="s">
        <v>1969</v>
      </c>
      <c r="C938" s="85" t="s">
        <v>2909</v>
      </c>
      <c r="D938" s="2" t="s">
        <v>2910</v>
      </c>
      <c r="E938" s="56" t="s">
        <v>1677</v>
      </c>
      <c r="F938" s="56">
        <v>2</v>
      </c>
      <c r="G938" s="56" t="s">
        <v>2911</v>
      </c>
      <c r="H938" s="96" t="s">
        <v>2912</v>
      </c>
      <c r="I938" s="126">
        <v>398000</v>
      </c>
      <c r="J938" s="119"/>
      <c r="K938" s="119"/>
      <c r="L938" s="96" t="s">
        <v>1992</v>
      </c>
      <c r="M938" s="90">
        <v>45953</v>
      </c>
      <c r="N938" s="90" t="s">
        <v>2913</v>
      </c>
      <c r="O938" s="119" t="s">
        <v>1475</v>
      </c>
      <c r="P938" s="85">
        <v>0</v>
      </c>
      <c r="Q938" s="96" t="s">
        <v>1475</v>
      </c>
      <c r="R938" s="126">
        <v>398000</v>
      </c>
      <c r="S938" s="127" t="s">
        <v>1499</v>
      </c>
      <c r="T938" s="226" t="s">
        <v>2914</v>
      </c>
      <c r="U938" s="227"/>
      <c r="V938" s="227"/>
      <c r="W938" s="227"/>
    </row>
    <row r="939" spans="1:23" ht="63" x14ac:dyDescent="0.25">
      <c r="A939" s="56">
        <v>239</v>
      </c>
      <c r="B939" s="56" t="s">
        <v>1969</v>
      </c>
      <c r="C939" s="85" t="s">
        <v>2915</v>
      </c>
      <c r="D939" s="2" t="s">
        <v>2910</v>
      </c>
      <c r="E939" s="56" t="s">
        <v>1677</v>
      </c>
      <c r="F939" s="56">
        <v>1</v>
      </c>
      <c r="G939" s="56" t="s">
        <v>2916</v>
      </c>
      <c r="H939" s="96" t="s">
        <v>1475</v>
      </c>
      <c r="I939" s="126">
        <v>339620</v>
      </c>
      <c r="J939" s="119"/>
      <c r="K939" s="119"/>
      <c r="L939" s="96" t="s">
        <v>1992</v>
      </c>
      <c r="M939" s="90">
        <v>45953</v>
      </c>
      <c r="N939" s="90" t="s">
        <v>2913</v>
      </c>
      <c r="O939" s="119" t="s">
        <v>1475</v>
      </c>
      <c r="P939" s="85">
        <v>0</v>
      </c>
      <c r="Q939" s="96" t="s">
        <v>1475</v>
      </c>
      <c r="R939" s="126">
        <v>339620</v>
      </c>
      <c r="S939" s="127" t="s">
        <v>1499</v>
      </c>
      <c r="T939" s="226" t="s">
        <v>2917</v>
      </c>
      <c r="U939" s="227"/>
      <c r="V939" s="227"/>
      <c r="W939" s="227"/>
    </row>
    <row r="940" spans="1:23" ht="63" x14ac:dyDescent="0.25">
      <c r="A940" s="94">
        <v>240</v>
      </c>
      <c r="B940" s="56" t="s">
        <v>1969</v>
      </c>
      <c r="C940" s="85" t="s">
        <v>2918</v>
      </c>
      <c r="D940" s="2" t="s">
        <v>2910</v>
      </c>
      <c r="E940" s="56" t="s">
        <v>1677</v>
      </c>
      <c r="F940" s="56">
        <v>1</v>
      </c>
      <c r="G940" s="56" t="s">
        <v>2919</v>
      </c>
      <c r="H940" s="56" t="s">
        <v>1475</v>
      </c>
      <c r="I940" s="126">
        <v>634940</v>
      </c>
      <c r="J940" s="119"/>
      <c r="K940" s="119"/>
      <c r="L940" s="96" t="s">
        <v>1992</v>
      </c>
      <c r="M940" s="90">
        <v>45953</v>
      </c>
      <c r="N940" s="90" t="s">
        <v>2913</v>
      </c>
      <c r="O940" s="119" t="s">
        <v>1475</v>
      </c>
      <c r="P940" s="85">
        <v>0</v>
      </c>
      <c r="Q940" s="96" t="s">
        <v>1475</v>
      </c>
      <c r="R940" s="126">
        <v>634940</v>
      </c>
      <c r="S940" s="127" t="s">
        <v>1499</v>
      </c>
      <c r="T940" s="226" t="s">
        <v>2920</v>
      </c>
      <c r="U940" s="227"/>
      <c r="V940" s="227"/>
      <c r="W940" s="227"/>
    </row>
    <row r="941" spans="1:23" ht="189" x14ac:dyDescent="0.25">
      <c r="A941" s="56">
        <v>241</v>
      </c>
      <c r="B941" s="56" t="s">
        <v>1969</v>
      </c>
      <c r="C941" s="85" t="s">
        <v>2921</v>
      </c>
      <c r="D941" s="2" t="s">
        <v>2910</v>
      </c>
      <c r="E941" s="56" t="s">
        <v>1677</v>
      </c>
      <c r="F941" s="56">
        <v>1</v>
      </c>
      <c r="G941" s="56" t="s">
        <v>2235</v>
      </c>
      <c r="H941" s="56" t="s">
        <v>1475</v>
      </c>
      <c r="I941" s="126">
        <v>1394500</v>
      </c>
      <c r="J941" s="119"/>
      <c r="K941" s="119"/>
      <c r="L941" s="96" t="s">
        <v>1992</v>
      </c>
      <c r="M941" s="90">
        <v>45953</v>
      </c>
      <c r="N941" s="76" t="s">
        <v>2922</v>
      </c>
      <c r="O941" s="2" t="s">
        <v>2923</v>
      </c>
      <c r="P941" s="85">
        <v>0</v>
      </c>
      <c r="Q941" s="96" t="s">
        <v>1475</v>
      </c>
      <c r="R941" s="128">
        <v>230505</v>
      </c>
      <c r="S941" s="127" t="s">
        <v>1499</v>
      </c>
      <c r="T941" s="226" t="s">
        <v>2924</v>
      </c>
      <c r="U941" s="227"/>
      <c r="V941" s="227"/>
      <c r="W941" s="227"/>
    </row>
    <row r="942" spans="1:23" ht="63" x14ac:dyDescent="0.25">
      <c r="A942" s="94">
        <v>242</v>
      </c>
      <c r="B942" s="56" t="s">
        <v>1969</v>
      </c>
      <c r="C942" s="85" t="s">
        <v>2925</v>
      </c>
      <c r="D942" s="2" t="s">
        <v>2910</v>
      </c>
      <c r="E942" s="56" t="s">
        <v>1677</v>
      </c>
      <c r="F942" s="56">
        <v>1</v>
      </c>
      <c r="G942" s="56" t="s">
        <v>1711</v>
      </c>
      <c r="H942" s="56" t="s">
        <v>2926</v>
      </c>
      <c r="I942" s="126">
        <v>962505</v>
      </c>
      <c r="J942" s="119"/>
      <c r="K942" s="119"/>
      <c r="L942" s="96" t="s">
        <v>1992</v>
      </c>
      <c r="M942" s="90">
        <v>45953</v>
      </c>
      <c r="N942" s="90" t="s">
        <v>2913</v>
      </c>
      <c r="O942" s="119" t="s">
        <v>1475</v>
      </c>
      <c r="P942" s="85">
        <v>0</v>
      </c>
      <c r="Q942" s="96" t="s">
        <v>1475</v>
      </c>
      <c r="R942" s="126">
        <v>962505</v>
      </c>
      <c r="S942" s="127" t="s">
        <v>1499</v>
      </c>
      <c r="T942" s="226" t="s">
        <v>2927</v>
      </c>
      <c r="U942" s="227"/>
      <c r="V942" s="227"/>
      <c r="W942" s="227"/>
    </row>
    <row r="943" spans="1:23" ht="63" x14ac:dyDescent="0.25">
      <c r="A943" s="56">
        <v>243</v>
      </c>
      <c r="B943" s="56" t="s">
        <v>1969</v>
      </c>
      <c r="C943" s="85" t="s">
        <v>2928</v>
      </c>
      <c r="D943" s="2" t="s">
        <v>2910</v>
      </c>
      <c r="E943" s="56" t="s">
        <v>1677</v>
      </c>
      <c r="F943" s="56">
        <v>2</v>
      </c>
      <c r="G943" s="56" t="s">
        <v>1711</v>
      </c>
      <c r="H943" s="56" t="s">
        <v>2926</v>
      </c>
      <c r="I943" s="126" t="s">
        <v>2929</v>
      </c>
      <c r="J943" s="119"/>
      <c r="K943" s="119"/>
      <c r="L943" s="96" t="s">
        <v>1992</v>
      </c>
      <c r="M943" s="90">
        <v>45965</v>
      </c>
      <c r="N943" s="90" t="s">
        <v>2930</v>
      </c>
      <c r="O943" s="119" t="s">
        <v>1475</v>
      </c>
      <c r="P943" s="85">
        <v>0</v>
      </c>
      <c r="Q943" s="96" t="s">
        <v>1475</v>
      </c>
      <c r="R943" s="126" t="s">
        <v>2929</v>
      </c>
      <c r="S943" s="127" t="s">
        <v>1499</v>
      </c>
      <c r="T943" s="226" t="s">
        <v>2931</v>
      </c>
      <c r="U943" s="227"/>
      <c r="V943" s="227"/>
      <c r="W943" s="227"/>
    </row>
    <row r="944" spans="1:23" ht="63" x14ac:dyDescent="0.25">
      <c r="A944" s="94">
        <v>244</v>
      </c>
      <c r="B944" s="56" t="s">
        <v>1969</v>
      </c>
      <c r="C944" s="85" t="s">
        <v>2932</v>
      </c>
      <c r="D944" s="2" t="s">
        <v>2910</v>
      </c>
      <c r="E944" s="56" t="s">
        <v>1677</v>
      </c>
      <c r="F944" s="56">
        <v>2</v>
      </c>
      <c r="G944" s="56" t="s">
        <v>1711</v>
      </c>
      <c r="H944" s="56" t="s">
        <v>2926</v>
      </c>
      <c r="I944" s="126">
        <v>297120</v>
      </c>
      <c r="J944" s="119"/>
      <c r="K944" s="119"/>
      <c r="L944" s="96" t="s">
        <v>1992</v>
      </c>
      <c r="M944" s="90">
        <v>45965</v>
      </c>
      <c r="N944" s="90" t="s">
        <v>2930</v>
      </c>
      <c r="O944" s="119" t="s">
        <v>1475</v>
      </c>
      <c r="P944" s="85">
        <v>0</v>
      </c>
      <c r="Q944" s="96" t="s">
        <v>1475</v>
      </c>
      <c r="R944" s="126">
        <v>297120</v>
      </c>
      <c r="S944" s="127" t="s">
        <v>1499</v>
      </c>
      <c r="T944" s="226" t="s">
        <v>2933</v>
      </c>
      <c r="U944" s="227"/>
      <c r="V944" s="227"/>
      <c r="W944" s="227"/>
    </row>
    <row r="945" spans="1:23" ht="110.25" x14ac:dyDescent="0.25">
      <c r="A945" s="2">
        <v>245</v>
      </c>
      <c r="B945" s="56" t="s">
        <v>2934</v>
      </c>
      <c r="C945" s="85" t="s">
        <v>2935</v>
      </c>
      <c r="D945" s="2" t="s">
        <v>2936</v>
      </c>
      <c r="E945" s="56" t="s">
        <v>1677</v>
      </c>
      <c r="F945" s="56">
        <v>3</v>
      </c>
      <c r="G945" s="56" t="s">
        <v>2937</v>
      </c>
      <c r="H945" s="95" t="s">
        <v>2938</v>
      </c>
      <c r="I945" s="126">
        <v>25275862.129999999</v>
      </c>
      <c r="J945" s="119"/>
      <c r="K945" s="119"/>
      <c r="L945" s="95" t="s">
        <v>2939</v>
      </c>
      <c r="M945" s="90">
        <v>45756</v>
      </c>
      <c r="N945" s="90" t="s">
        <v>2940</v>
      </c>
      <c r="O945" s="129" t="s">
        <v>2941</v>
      </c>
      <c r="P945" s="85">
        <v>0</v>
      </c>
      <c r="Q945" s="96" t="s">
        <v>1475</v>
      </c>
      <c r="R945" s="96">
        <v>25700666.539999999</v>
      </c>
      <c r="S945" s="85" t="s">
        <v>2384</v>
      </c>
      <c r="T945" s="231" t="s">
        <v>2942</v>
      </c>
      <c r="U945" s="229"/>
      <c r="V945" s="229"/>
      <c r="W945" s="230"/>
    </row>
  </sheetData>
  <mergeCells count="1542">
    <mergeCell ref="T936:W936"/>
    <mergeCell ref="T937:W937"/>
    <mergeCell ref="T938:W938"/>
    <mergeCell ref="T939:W939"/>
    <mergeCell ref="T940:W940"/>
    <mergeCell ref="T941:W941"/>
    <mergeCell ref="T942:W942"/>
    <mergeCell ref="T943:W943"/>
    <mergeCell ref="T944:W944"/>
    <mergeCell ref="T945:W945"/>
    <mergeCell ref="T919:W919"/>
    <mergeCell ref="T920:W920"/>
    <mergeCell ref="T921:W921"/>
    <mergeCell ref="T922:W922"/>
    <mergeCell ref="T923:W923"/>
    <mergeCell ref="T924:W924"/>
    <mergeCell ref="T925:W925"/>
    <mergeCell ref="T926:W926"/>
    <mergeCell ref="T927:W927"/>
    <mergeCell ref="T928:W928"/>
    <mergeCell ref="T929:W929"/>
    <mergeCell ref="T930:W930"/>
    <mergeCell ref="T931:W931"/>
    <mergeCell ref="T932:W932"/>
    <mergeCell ref="T933:W933"/>
    <mergeCell ref="T934:W934"/>
    <mergeCell ref="T935:W935"/>
    <mergeCell ref="T902:W902"/>
    <mergeCell ref="T903:W903"/>
    <mergeCell ref="T904:W904"/>
    <mergeCell ref="T905:W905"/>
    <mergeCell ref="T906:W906"/>
    <mergeCell ref="T907:W907"/>
    <mergeCell ref="T908:W908"/>
    <mergeCell ref="T909:W909"/>
    <mergeCell ref="T910:W910"/>
    <mergeCell ref="T911:W911"/>
    <mergeCell ref="T912:W912"/>
    <mergeCell ref="T913:W913"/>
    <mergeCell ref="T914:W914"/>
    <mergeCell ref="T915:W915"/>
    <mergeCell ref="T916:W916"/>
    <mergeCell ref="T917:W917"/>
    <mergeCell ref="T918:W918"/>
    <mergeCell ref="T885:W885"/>
    <mergeCell ref="T886:W886"/>
    <mergeCell ref="T887:W887"/>
    <mergeCell ref="T888:W888"/>
    <mergeCell ref="T889:W889"/>
    <mergeCell ref="T890:W890"/>
    <mergeCell ref="T891:W891"/>
    <mergeCell ref="T892:W892"/>
    <mergeCell ref="T893:W893"/>
    <mergeCell ref="T894:W894"/>
    <mergeCell ref="T895:W895"/>
    <mergeCell ref="T896:W896"/>
    <mergeCell ref="T897:W897"/>
    <mergeCell ref="T898:W898"/>
    <mergeCell ref="T899:W899"/>
    <mergeCell ref="T900:W900"/>
    <mergeCell ref="T901:W901"/>
    <mergeCell ref="T868:W868"/>
    <mergeCell ref="T869:W869"/>
    <mergeCell ref="T870:W870"/>
    <mergeCell ref="T871:W871"/>
    <mergeCell ref="T872:W872"/>
    <mergeCell ref="T873:W873"/>
    <mergeCell ref="T874:W874"/>
    <mergeCell ref="T875:W875"/>
    <mergeCell ref="T876:W876"/>
    <mergeCell ref="T877:W877"/>
    <mergeCell ref="T878:W878"/>
    <mergeCell ref="T879:W879"/>
    <mergeCell ref="T880:W880"/>
    <mergeCell ref="T881:W881"/>
    <mergeCell ref="T882:W882"/>
    <mergeCell ref="T883:W883"/>
    <mergeCell ref="T884:W884"/>
    <mergeCell ref="T851:W851"/>
    <mergeCell ref="T852:W852"/>
    <mergeCell ref="T853:W853"/>
    <mergeCell ref="T854:W854"/>
    <mergeCell ref="T855:W855"/>
    <mergeCell ref="T856:W856"/>
    <mergeCell ref="T857:W857"/>
    <mergeCell ref="T858:W858"/>
    <mergeCell ref="T859:W859"/>
    <mergeCell ref="T860:W860"/>
    <mergeCell ref="T861:W861"/>
    <mergeCell ref="T862:W862"/>
    <mergeCell ref="T863:W863"/>
    <mergeCell ref="T864:W864"/>
    <mergeCell ref="T865:W865"/>
    <mergeCell ref="T866:W866"/>
    <mergeCell ref="T867:W867"/>
    <mergeCell ref="T834:W834"/>
    <mergeCell ref="T835:W835"/>
    <mergeCell ref="T836:W836"/>
    <mergeCell ref="T837:W837"/>
    <mergeCell ref="T838:W838"/>
    <mergeCell ref="T839:W839"/>
    <mergeCell ref="T840:W840"/>
    <mergeCell ref="T841:W841"/>
    <mergeCell ref="T842:W842"/>
    <mergeCell ref="T843:W843"/>
    <mergeCell ref="T844:W844"/>
    <mergeCell ref="T845:W845"/>
    <mergeCell ref="T846:W846"/>
    <mergeCell ref="T847:W847"/>
    <mergeCell ref="T848:W848"/>
    <mergeCell ref="T849:W849"/>
    <mergeCell ref="T850:W850"/>
    <mergeCell ref="T817:W817"/>
    <mergeCell ref="T818:W818"/>
    <mergeCell ref="T819:W819"/>
    <mergeCell ref="T820:W820"/>
    <mergeCell ref="T821:W821"/>
    <mergeCell ref="T822:W822"/>
    <mergeCell ref="T823:W823"/>
    <mergeCell ref="T824:W824"/>
    <mergeCell ref="T825:W825"/>
    <mergeCell ref="T826:W826"/>
    <mergeCell ref="T827:W827"/>
    <mergeCell ref="T828:W828"/>
    <mergeCell ref="T829:W829"/>
    <mergeCell ref="T830:W830"/>
    <mergeCell ref="T831:W831"/>
    <mergeCell ref="T832:W832"/>
    <mergeCell ref="T833:W833"/>
    <mergeCell ref="T800:W800"/>
    <mergeCell ref="T801:W801"/>
    <mergeCell ref="T802:W802"/>
    <mergeCell ref="T803:W803"/>
    <mergeCell ref="T804:W804"/>
    <mergeCell ref="T805:W805"/>
    <mergeCell ref="T806:W806"/>
    <mergeCell ref="T807:W807"/>
    <mergeCell ref="T808:W808"/>
    <mergeCell ref="T809:W809"/>
    <mergeCell ref="T810:W810"/>
    <mergeCell ref="T811:W811"/>
    <mergeCell ref="T812:W812"/>
    <mergeCell ref="T813:W813"/>
    <mergeCell ref="T814:W814"/>
    <mergeCell ref="T815:W815"/>
    <mergeCell ref="T816:W816"/>
    <mergeCell ref="T783:W783"/>
    <mergeCell ref="T784:W784"/>
    <mergeCell ref="T785:W785"/>
    <mergeCell ref="T786:W786"/>
    <mergeCell ref="T787:W787"/>
    <mergeCell ref="T788:W788"/>
    <mergeCell ref="T789:W789"/>
    <mergeCell ref="T790:W790"/>
    <mergeCell ref="T791:W791"/>
    <mergeCell ref="T792:W792"/>
    <mergeCell ref="T793:W793"/>
    <mergeCell ref="T794:W794"/>
    <mergeCell ref="T795:W795"/>
    <mergeCell ref="T796:W796"/>
    <mergeCell ref="T797:W797"/>
    <mergeCell ref="T798:W798"/>
    <mergeCell ref="T799:W799"/>
    <mergeCell ref="T766:W766"/>
    <mergeCell ref="T767:W767"/>
    <mergeCell ref="T768:W768"/>
    <mergeCell ref="T769:W769"/>
    <mergeCell ref="T770:W770"/>
    <mergeCell ref="T771:W771"/>
    <mergeCell ref="T772:W772"/>
    <mergeCell ref="T773:W773"/>
    <mergeCell ref="T774:W774"/>
    <mergeCell ref="T775:W775"/>
    <mergeCell ref="T776:W776"/>
    <mergeCell ref="T777:W777"/>
    <mergeCell ref="T778:W778"/>
    <mergeCell ref="T779:W779"/>
    <mergeCell ref="T780:W780"/>
    <mergeCell ref="T781:W781"/>
    <mergeCell ref="T782:W782"/>
    <mergeCell ref="T749:W749"/>
    <mergeCell ref="T750:W750"/>
    <mergeCell ref="T751:W751"/>
    <mergeCell ref="T752:W752"/>
    <mergeCell ref="T753:W753"/>
    <mergeCell ref="T754:W754"/>
    <mergeCell ref="T755:W755"/>
    <mergeCell ref="T756:W756"/>
    <mergeCell ref="T757:W757"/>
    <mergeCell ref="T758:W758"/>
    <mergeCell ref="T759:W759"/>
    <mergeCell ref="T760:W760"/>
    <mergeCell ref="T761:W761"/>
    <mergeCell ref="T762:W762"/>
    <mergeCell ref="T763:W763"/>
    <mergeCell ref="T764:W764"/>
    <mergeCell ref="T765:W765"/>
    <mergeCell ref="T731:W731"/>
    <mergeCell ref="T732:W732"/>
    <mergeCell ref="T733:W733"/>
    <mergeCell ref="T735:W735"/>
    <mergeCell ref="T736:W736"/>
    <mergeCell ref="T737:W737"/>
    <mergeCell ref="T738:W738"/>
    <mergeCell ref="T739:W739"/>
    <mergeCell ref="T740:W740"/>
    <mergeCell ref="T741:W741"/>
    <mergeCell ref="T742:W742"/>
    <mergeCell ref="T743:W743"/>
    <mergeCell ref="T744:W744"/>
    <mergeCell ref="T745:W745"/>
    <mergeCell ref="T746:W746"/>
    <mergeCell ref="T747:W747"/>
    <mergeCell ref="T748:W748"/>
    <mergeCell ref="T724:W724"/>
    <mergeCell ref="T725:W725"/>
    <mergeCell ref="T726:W726"/>
    <mergeCell ref="T727:W727"/>
    <mergeCell ref="B728:B730"/>
    <mergeCell ref="C728:C730"/>
    <mergeCell ref="E728:E730"/>
    <mergeCell ref="G728:G730"/>
    <mergeCell ref="H728:H729"/>
    <mergeCell ref="L728:L730"/>
    <mergeCell ref="M728:M730"/>
    <mergeCell ref="N728:N730"/>
    <mergeCell ref="O728:O730"/>
    <mergeCell ref="P728:P730"/>
    <mergeCell ref="Q728:Q730"/>
    <mergeCell ref="R728:R730"/>
    <mergeCell ref="S728:S730"/>
    <mergeCell ref="T728:W730"/>
    <mergeCell ref="B719:B720"/>
    <mergeCell ref="C719:C720"/>
    <mergeCell ref="E719:E720"/>
    <mergeCell ref="G719:G720"/>
    <mergeCell ref="L719:L720"/>
    <mergeCell ref="M719:M720"/>
    <mergeCell ref="N719:N720"/>
    <mergeCell ref="O719:O720"/>
    <mergeCell ref="Q719:Q720"/>
    <mergeCell ref="R719:R720"/>
    <mergeCell ref="S719:S720"/>
    <mergeCell ref="T719:W720"/>
    <mergeCell ref="T721:W721"/>
    <mergeCell ref="B722:B723"/>
    <mergeCell ref="C722:C723"/>
    <mergeCell ref="E722:E723"/>
    <mergeCell ref="G722:G723"/>
    <mergeCell ref="H722:H723"/>
    <mergeCell ref="L722:L723"/>
    <mergeCell ref="M722:M723"/>
    <mergeCell ref="N722:N723"/>
    <mergeCell ref="O722:O723"/>
    <mergeCell ref="T722:W722"/>
    <mergeCell ref="T723:W723"/>
    <mergeCell ref="B714:B716"/>
    <mergeCell ref="C714:C716"/>
    <mergeCell ref="E714:E716"/>
    <mergeCell ref="G714:G716"/>
    <mergeCell ref="L714:L716"/>
    <mergeCell ref="M714:M716"/>
    <mergeCell ref="N714:N716"/>
    <mergeCell ref="O714:O716"/>
    <mergeCell ref="Q714:Q716"/>
    <mergeCell ref="R714:R716"/>
    <mergeCell ref="S714:S716"/>
    <mergeCell ref="T714:W714"/>
    <mergeCell ref="T715:W715"/>
    <mergeCell ref="T716:W716"/>
    <mergeCell ref="B717:B718"/>
    <mergeCell ref="C717:C718"/>
    <mergeCell ref="E717:E718"/>
    <mergeCell ref="F717:F718"/>
    <mergeCell ref="G717:G718"/>
    <mergeCell ref="H717:H718"/>
    <mergeCell ref="L717:L718"/>
    <mergeCell ref="M717:M718"/>
    <mergeCell ref="N717:N718"/>
    <mergeCell ref="O717:O718"/>
    <mergeCell ref="T717:W718"/>
    <mergeCell ref="S699:S700"/>
    <mergeCell ref="T699:W700"/>
    <mergeCell ref="T701:W701"/>
    <mergeCell ref="T702:W702"/>
    <mergeCell ref="T703:W703"/>
    <mergeCell ref="T704:W704"/>
    <mergeCell ref="T705:W705"/>
    <mergeCell ref="T706:W706"/>
    <mergeCell ref="T707:W707"/>
    <mergeCell ref="T708:W708"/>
    <mergeCell ref="T709:W709"/>
    <mergeCell ref="T710:W710"/>
    <mergeCell ref="T711:W711"/>
    <mergeCell ref="B712:B713"/>
    <mergeCell ref="C712:C713"/>
    <mergeCell ref="E712:E713"/>
    <mergeCell ref="F712:F713"/>
    <mergeCell ref="G712:G713"/>
    <mergeCell ref="H712:H713"/>
    <mergeCell ref="L712:L713"/>
    <mergeCell ref="M712:M713"/>
    <mergeCell ref="N712:N713"/>
    <mergeCell ref="O712:O713"/>
    <mergeCell ref="T712:W712"/>
    <mergeCell ref="T713:W713"/>
    <mergeCell ref="A699:A700"/>
    <mergeCell ref="B699:B700"/>
    <mergeCell ref="C699:C700"/>
    <mergeCell ref="D699:D700"/>
    <mergeCell ref="E699:E700"/>
    <mergeCell ref="F699:F700"/>
    <mergeCell ref="G699:G700"/>
    <mergeCell ref="H699:H700"/>
    <mergeCell ref="I699:I700"/>
    <mergeCell ref="J699:J700"/>
    <mergeCell ref="K699:K700"/>
    <mergeCell ref="L699:L700"/>
    <mergeCell ref="M699:M700"/>
    <mergeCell ref="N699:N700"/>
    <mergeCell ref="O699:O700"/>
    <mergeCell ref="P699:Q699"/>
    <mergeCell ref="R699:R700"/>
    <mergeCell ref="P562:P563"/>
    <mergeCell ref="Q562:Q563"/>
    <mergeCell ref="M562:M563"/>
    <mergeCell ref="L562:L563"/>
    <mergeCell ref="K562:K563"/>
    <mergeCell ref="J562:J563"/>
    <mergeCell ref="I562:I563"/>
    <mergeCell ref="H562:H563"/>
    <mergeCell ref="G562:G563"/>
    <mergeCell ref="F562:F563"/>
    <mergeCell ref="E562:E563"/>
    <mergeCell ref="D562:D563"/>
    <mergeCell ref="C562:C563"/>
    <mergeCell ref="B562:B563"/>
    <mergeCell ref="A562:A563"/>
    <mergeCell ref="R562:R563"/>
    <mergeCell ref="P566:P567"/>
    <mergeCell ref="Q566:Q567"/>
    <mergeCell ref="R566:R567"/>
    <mergeCell ref="M566:M567"/>
    <mergeCell ref="L566:L567"/>
    <mergeCell ref="K566:K567"/>
    <mergeCell ref="J566:J567"/>
    <mergeCell ref="I566:I567"/>
    <mergeCell ref="H566:H567"/>
    <mergeCell ref="G566:G567"/>
    <mergeCell ref="F566:F567"/>
    <mergeCell ref="E566:E567"/>
    <mergeCell ref="D566:D567"/>
    <mergeCell ref="C566:C567"/>
    <mergeCell ref="B566:B567"/>
    <mergeCell ref="A566:A567"/>
    <mergeCell ref="P550:P551"/>
    <mergeCell ref="Q550:Q551"/>
    <mergeCell ref="R550:R551"/>
    <mergeCell ref="M550:M551"/>
    <mergeCell ref="L550:L551"/>
    <mergeCell ref="K550:K551"/>
    <mergeCell ref="J550:J551"/>
    <mergeCell ref="I550:I551"/>
    <mergeCell ref="H550:H551"/>
    <mergeCell ref="G550:G551"/>
    <mergeCell ref="F550:F551"/>
    <mergeCell ref="E550:E551"/>
    <mergeCell ref="D550:D551"/>
    <mergeCell ref="C550:C551"/>
    <mergeCell ref="B550:B551"/>
    <mergeCell ref="A550:A551"/>
    <mergeCell ref="Q555:Q556"/>
    <mergeCell ref="P555:P556"/>
    <mergeCell ref="L555:L556"/>
    <mergeCell ref="K555:K556"/>
    <mergeCell ref="J555:J556"/>
    <mergeCell ref="I555:I556"/>
    <mergeCell ref="H555:H556"/>
    <mergeCell ref="G555:G556"/>
    <mergeCell ref="F555:F556"/>
    <mergeCell ref="E555:E556"/>
    <mergeCell ref="D555:D556"/>
    <mergeCell ref="C555:C556"/>
    <mergeCell ref="B555:B556"/>
    <mergeCell ref="A555:A556"/>
    <mergeCell ref="Q530:Q531"/>
    <mergeCell ref="M530:M531"/>
    <mergeCell ref="L530:L531"/>
    <mergeCell ref="K530:K531"/>
    <mergeCell ref="J530:J531"/>
    <mergeCell ref="I530:I531"/>
    <mergeCell ref="H530:H531"/>
    <mergeCell ref="G530:G531"/>
    <mergeCell ref="F530:F531"/>
    <mergeCell ref="E530:E531"/>
    <mergeCell ref="D530:D531"/>
    <mergeCell ref="C530:C531"/>
    <mergeCell ref="B530:B531"/>
    <mergeCell ref="A530:A531"/>
    <mergeCell ref="P537:P538"/>
    <mergeCell ref="Q537:Q538"/>
    <mergeCell ref="M537:M538"/>
    <mergeCell ref="L537:L538"/>
    <mergeCell ref="K537:K538"/>
    <mergeCell ref="J537:J538"/>
    <mergeCell ref="I537:I538"/>
    <mergeCell ref="H537:H538"/>
    <mergeCell ref="G537:G538"/>
    <mergeCell ref="F537:F538"/>
    <mergeCell ref="E537:E538"/>
    <mergeCell ref="D537:D538"/>
    <mergeCell ref="C537:C538"/>
    <mergeCell ref="B537:B538"/>
    <mergeCell ref="A537:A538"/>
    <mergeCell ref="H515:H516"/>
    <mergeCell ref="G515:G516"/>
    <mergeCell ref="F515:F516"/>
    <mergeCell ref="E515:E516"/>
    <mergeCell ref="D515:D516"/>
    <mergeCell ref="C515:C516"/>
    <mergeCell ref="B515:B516"/>
    <mergeCell ref="A515:A516"/>
    <mergeCell ref="I515:I516"/>
    <mergeCell ref="P515:P516"/>
    <mergeCell ref="P526:P527"/>
    <mergeCell ref="Q526:Q527"/>
    <mergeCell ref="M526:M527"/>
    <mergeCell ref="L526:L527"/>
    <mergeCell ref="K526:K527"/>
    <mergeCell ref="J526:J527"/>
    <mergeCell ref="I526:I527"/>
    <mergeCell ref="H526:H527"/>
    <mergeCell ref="G526:G527"/>
    <mergeCell ref="F526:F527"/>
    <mergeCell ref="E526:E527"/>
    <mergeCell ref="D526:D527"/>
    <mergeCell ref="C526:C527"/>
    <mergeCell ref="B526:B527"/>
    <mergeCell ref="A526:A527"/>
    <mergeCell ref="K144:K153"/>
    <mergeCell ref="J144:J153"/>
    <mergeCell ref="I144:I153"/>
    <mergeCell ref="H144:H153"/>
    <mergeCell ref="G144:G153"/>
    <mergeCell ref="F144:F153"/>
    <mergeCell ref="E144:E153"/>
    <mergeCell ref="D144:D153"/>
    <mergeCell ref="C144:C153"/>
    <mergeCell ref="B144:B153"/>
    <mergeCell ref="A144:A153"/>
    <mergeCell ref="Q134:Q143"/>
    <mergeCell ref="B459:B460"/>
    <mergeCell ref="A459:A460"/>
    <mergeCell ref="R518:R519"/>
    <mergeCell ref="Q518:Q519"/>
    <mergeCell ref="P518:P519"/>
    <mergeCell ref="M518:M519"/>
    <mergeCell ref="L518:L519"/>
    <mergeCell ref="K518:K519"/>
    <mergeCell ref="J518:J519"/>
    <mergeCell ref="I518:I519"/>
    <mergeCell ref="H518:H519"/>
    <mergeCell ref="G518:G519"/>
    <mergeCell ref="F518:F519"/>
    <mergeCell ref="E518:E519"/>
    <mergeCell ref="D518:D519"/>
    <mergeCell ref="C518:C519"/>
    <mergeCell ref="B518:B519"/>
    <mergeCell ref="A518:A519"/>
    <mergeCell ref="Q515:Q516"/>
    <mergeCell ref="M515:M516"/>
    <mergeCell ref="P125:P133"/>
    <mergeCell ref="Q125:Q133"/>
    <mergeCell ref="M127:M132"/>
    <mergeCell ref="L125:L133"/>
    <mergeCell ref="K125:K133"/>
    <mergeCell ref="J125:J133"/>
    <mergeCell ref="I125:I133"/>
    <mergeCell ref="H125:H133"/>
    <mergeCell ref="G125:G133"/>
    <mergeCell ref="F125:F133"/>
    <mergeCell ref="E125:E133"/>
    <mergeCell ref="D125:D133"/>
    <mergeCell ref="C125:C133"/>
    <mergeCell ref="B125:B133"/>
    <mergeCell ref="Q154:Q162"/>
    <mergeCell ref="P154:P162"/>
    <mergeCell ref="L154:L162"/>
    <mergeCell ref="K154:K162"/>
    <mergeCell ref="J154:J162"/>
    <mergeCell ref="I154:I162"/>
    <mergeCell ref="H154:H162"/>
    <mergeCell ref="G154:G162"/>
    <mergeCell ref="F154:F162"/>
    <mergeCell ref="E154:E162"/>
    <mergeCell ref="D154:D162"/>
    <mergeCell ref="C154:C162"/>
    <mergeCell ref="B154:B162"/>
    <mergeCell ref="P144:P153"/>
    <mergeCell ref="Q144:Q153"/>
    <mergeCell ref="M147:M151"/>
    <mergeCell ref="M152:M153"/>
    <mergeCell ref="L144:L153"/>
    <mergeCell ref="R50:R51"/>
    <mergeCell ref="R54:R56"/>
    <mergeCell ref="R59:R61"/>
    <mergeCell ref="R64:R65"/>
    <mergeCell ref="R34:R36"/>
    <mergeCell ref="R38:R40"/>
    <mergeCell ref="R44:R46"/>
    <mergeCell ref="A107:A115"/>
    <mergeCell ref="A116:A124"/>
    <mergeCell ref="M118:M123"/>
    <mergeCell ref="Q107:Q115"/>
    <mergeCell ref="P107:P115"/>
    <mergeCell ref="P116:P124"/>
    <mergeCell ref="Q116:Q124"/>
    <mergeCell ref="L116:L124"/>
    <mergeCell ref="K116:K124"/>
    <mergeCell ref="J116:J124"/>
    <mergeCell ref="I116:I124"/>
    <mergeCell ref="H116:H124"/>
    <mergeCell ref="G116:G124"/>
    <mergeCell ref="F116:F124"/>
    <mergeCell ref="E116:E124"/>
    <mergeCell ref="D116:D124"/>
    <mergeCell ref="C116:C124"/>
    <mergeCell ref="B116:B124"/>
    <mergeCell ref="A28:A78"/>
    <mergeCell ref="R74:R75"/>
    <mergeCell ref="R31:R32"/>
    <mergeCell ref="R69:R71"/>
    <mergeCell ref="P28:P78"/>
    <mergeCell ref="Q28:Q78"/>
    <mergeCell ref="M50:M71"/>
    <mergeCell ref="C6:C10"/>
    <mergeCell ref="B6:B10"/>
    <mergeCell ref="A6:A10"/>
    <mergeCell ref="P18:P27"/>
    <mergeCell ref="Q18:Q27"/>
    <mergeCell ref="M26:M27"/>
    <mergeCell ref="P14:P17"/>
    <mergeCell ref="Q14:Q17"/>
    <mergeCell ref="L14:L17"/>
    <mergeCell ref="K14:K17"/>
    <mergeCell ref="J14:J17"/>
    <mergeCell ref="I14:I17"/>
    <mergeCell ref="H14:H17"/>
    <mergeCell ref="G14:G17"/>
    <mergeCell ref="F14:F17"/>
    <mergeCell ref="E14:E17"/>
    <mergeCell ref="D14:D17"/>
    <mergeCell ref="C14:C17"/>
    <mergeCell ref="B14:B17"/>
    <mergeCell ref="A14:A17"/>
    <mergeCell ref="M18:M25"/>
    <mergeCell ref="E18:E27"/>
    <mergeCell ref="D18:D27"/>
    <mergeCell ref="A18:A27"/>
    <mergeCell ref="C18:C27"/>
    <mergeCell ref="M72:M78"/>
    <mergeCell ref="L28:L78"/>
    <mergeCell ref="Q6:Q10"/>
    <mergeCell ref="M6:M10"/>
    <mergeCell ref="L6:L10"/>
    <mergeCell ref="K6:K10"/>
    <mergeCell ref="J6:J10"/>
    <mergeCell ref="I6:I10"/>
    <mergeCell ref="H6:H10"/>
    <mergeCell ref="G6:G10"/>
    <mergeCell ref="F6:F10"/>
    <mergeCell ref="E6:E10"/>
    <mergeCell ref="D6:D10"/>
    <mergeCell ref="Q11:Q12"/>
    <mergeCell ref="M11:M12"/>
    <mergeCell ref="L11:L12"/>
    <mergeCell ref="P6:P10"/>
    <mergeCell ref="M14:M15"/>
    <mergeCell ref="K18:K27"/>
    <mergeCell ref="J18:J27"/>
    <mergeCell ref="I18:I27"/>
    <mergeCell ref="H18:H27"/>
    <mergeCell ref="G18:G27"/>
    <mergeCell ref="G79:G81"/>
    <mergeCell ref="F79:F81"/>
    <mergeCell ref="E79:E81"/>
    <mergeCell ref="D79:D81"/>
    <mergeCell ref="K28:K78"/>
    <mergeCell ref="J28:J78"/>
    <mergeCell ref="I28:I78"/>
    <mergeCell ref="H28:H78"/>
    <mergeCell ref="G28:G78"/>
    <mergeCell ref="F28:F78"/>
    <mergeCell ref="E28:E78"/>
    <mergeCell ref="D28:D78"/>
    <mergeCell ref="K107:K115"/>
    <mergeCell ref="J107:J115"/>
    <mergeCell ref="I107:I115"/>
    <mergeCell ref="H107:H115"/>
    <mergeCell ref="G107:G115"/>
    <mergeCell ref="F107:F115"/>
    <mergeCell ref="E107:E115"/>
    <mergeCell ref="D107:D115"/>
    <mergeCell ref="D82:D84"/>
    <mergeCell ref="C107:C115"/>
    <mergeCell ref="B107:B115"/>
    <mergeCell ref="K11:K12"/>
    <mergeCell ref="J11:J12"/>
    <mergeCell ref="I11:I12"/>
    <mergeCell ref="H11:H12"/>
    <mergeCell ref="G11:G12"/>
    <mergeCell ref="F11:F12"/>
    <mergeCell ref="E11:E12"/>
    <mergeCell ref="D11:D12"/>
    <mergeCell ref="B28:B78"/>
    <mergeCell ref="C28:C78"/>
    <mergeCell ref="P498:P500"/>
    <mergeCell ref="Q498:Q500"/>
    <mergeCell ref="M498:M500"/>
    <mergeCell ref="L498:L500"/>
    <mergeCell ref="K498:K500"/>
    <mergeCell ref="J498:J500"/>
    <mergeCell ref="I498:I500"/>
    <mergeCell ref="H498:H500"/>
    <mergeCell ref="Q390:Q406"/>
    <mergeCell ref="E390:E406"/>
    <mergeCell ref="D390:D406"/>
    <mergeCell ref="C390:C406"/>
    <mergeCell ref="L369:L389"/>
    <mergeCell ref="M392:M406"/>
    <mergeCell ref="L390:L406"/>
    <mergeCell ref="P11:P12"/>
    <mergeCell ref="C236:C240"/>
    <mergeCell ref="B236:B240"/>
    <mergeCell ref="B18:B27"/>
    <mergeCell ref="L18:L27"/>
    <mergeCell ref="B455:B457"/>
    <mergeCell ref="A455:A457"/>
    <mergeCell ref="P468:P469"/>
    <mergeCell ref="Q468:Q469"/>
    <mergeCell ref="M468:M469"/>
    <mergeCell ref="L468:L469"/>
    <mergeCell ref="K468:K469"/>
    <mergeCell ref="J468:J469"/>
    <mergeCell ref="I468:I469"/>
    <mergeCell ref="H468:H469"/>
    <mergeCell ref="G468:G469"/>
    <mergeCell ref="F468:F469"/>
    <mergeCell ref="E468:E469"/>
    <mergeCell ref="D468:D469"/>
    <mergeCell ref="I432:I433"/>
    <mergeCell ref="H432:H433"/>
    <mergeCell ref="G432:G433"/>
    <mergeCell ref="F432:F433"/>
    <mergeCell ref="E432:E433"/>
    <mergeCell ref="D432:D433"/>
    <mergeCell ref="P434:P435"/>
    <mergeCell ref="Q434:Q435"/>
    <mergeCell ref="M434:M435"/>
    <mergeCell ref="L434:L435"/>
    <mergeCell ref="K434:K435"/>
    <mergeCell ref="J434:J435"/>
    <mergeCell ref="I434:I435"/>
    <mergeCell ref="H434:H435"/>
    <mergeCell ref="G434:G435"/>
    <mergeCell ref="A236:A240"/>
    <mergeCell ref="Q236:Q240"/>
    <mergeCell ref="P236:P240"/>
    <mergeCell ref="Q310:Q311"/>
    <mergeCell ref="H310:H311"/>
    <mergeCell ref="G310:G311"/>
    <mergeCell ref="F310:F311"/>
    <mergeCell ref="D412:D419"/>
    <mergeCell ref="C412:C419"/>
    <mergeCell ref="B412:B419"/>
    <mergeCell ref="A412:A419"/>
    <mergeCell ref="P379:P387"/>
    <mergeCell ref="P371:P378"/>
    <mergeCell ref="D338:D342"/>
    <mergeCell ref="D343:D355"/>
    <mergeCell ref="A338:A342"/>
    <mergeCell ref="A356:A368"/>
    <mergeCell ref="K248:K261"/>
    <mergeCell ref="J248:J261"/>
    <mergeCell ref="I248:I261"/>
    <mergeCell ref="H248:H261"/>
    <mergeCell ref="G248:G261"/>
    <mergeCell ref="F248:F261"/>
    <mergeCell ref="E248:E261"/>
    <mergeCell ref="D248:D261"/>
    <mergeCell ref="C248:C261"/>
    <mergeCell ref="B248:B261"/>
    <mergeCell ref="A248:A261"/>
    <mergeCell ref="M251:M252"/>
    <mergeCell ref="H287:H309"/>
    <mergeCell ref="G287:G309"/>
    <mergeCell ref="F287:F309"/>
    <mergeCell ref="A125:A133"/>
    <mergeCell ref="M107:M114"/>
    <mergeCell ref="L107:L115"/>
    <mergeCell ref="R459:R460"/>
    <mergeCell ref="Q477:Q478"/>
    <mergeCell ref="P477:P478"/>
    <mergeCell ref="M477:M478"/>
    <mergeCell ref="L477:L478"/>
    <mergeCell ref="K477:K478"/>
    <mergeCell ref="J477:J478"/>
    <mergeCell ref="I477:I478"/>
    <mergeCell ref="H477:H478"/>
    <mergeCell ref="G477:G478"/>
    <mergeCell ref="F477:F478"/>
    <mergeCell ref="E477:E478"/>
    <mergeCell ref="D477:D478"/>
    <mergeCell ref="C477:C478"/>
    <mergeCell ref="B477:B478"/>
    <mergeCell ref="A477:A478"/>
    <mergeCell ref="R452:R453"/>
    <mergeCell ref="P455:P457"/>
    <mergeCell ref="Q455:Q457"/>
    <mergeCell ref="M455:M457"/>
    <mergeCell ref="L455:L457"/>
    <mergeCell ref="K455:K457"/>
    <mergeCell ref="J455:J457"/>
    <mergeCell ref="I455:I457"/>
    <mergeCell ref="K452:K454"/>
    <mergeCell ref="R426:R427"/>
    <mergeCell ref="P432:P433"/>
    <mergeCell ref="Q432:Q433"/>
    <mergeCell ref="L432:L433"/>
    <mergeCell ref="F480:F481"/>
    <mergeCell ref="E480:E481"/>
    <mergeCell ref="D480:D481"/>
    <mergeCell ref="C480:C481"/>
    <mergeCell ref="C468:C469"/>
    <mergeCell ref="B468:B469"/>
    <mergeCell ref="A468:A469"/>
    <mergeCell ref="P459:P460"/>
    <mergeCell ref="Q459:Q460"/>
    <mergeCell ref="M459:M460"/>
    <mergeCell ref="L459:L460"/>
    <mergeCell ref="K459:K460"/>
    <mergeCell ref="C459:C460"/>
    <mergeCell ref="H483:H484"/>
    <mergeCell ref="G483:G484"/>
    <mergeCell ref="F483:F484"/>
    <mergeCell ref="E483:E484"/>
    <mergeCell ref="D483:D484"/>
    <mergeCell ref="C483:C484"/>
    <mergeCell ref="B483:B484"/>
    <mergeCell ref="A483:A484"/>
    <mergeCell ref="B480:B481"/>
    <mergeCell ref="A480:A481"/>
    <mergeCell ref="I502:I503"/>
    <mergeCell ref="H502:H503"/>
    <mergeCell ref="L492:L496"/>
    <mergeCell ref="K492:K496"/>
    <mergeCell ref="J492:J496"/>
    <mergeCell ref="I492:I496"/>
    <mergeCell ref="H492:H496"/>
    <mergeCell ref="G492:G496"/>
    <mergeCell ref="F492:F496"/>
    <mergeCell ref="E492:E496"/>
    <mergeCell ref="D492:D496"/>
    <mergeCell ref="C492:C496"/>
    <mergeCell ref="B492:B496"/>
    <mergeCell ref="A492:A496"/>
    <mergeCell ref="Q492:Q496"/>
    <mergeCell ref="P492:P496"/>
    <mergeCell ref="M492:M496"/>
    <mergeCell ref="R480:R481"/>
    <mergeCell ref="P483:P484"/>
    <mergeCell ref="Q483:Q484"/>
    <mergeCell ref="R483:R484"/>
    <mergeCell ref="M483:M484"/>
    <mergeCell ref="L483:L484"/>
    <mergeCell ref="K483:K484"/>
    <mergeCell ref="J483:J484"/>
    <mergeCell ref="I483:I484"/>
    <mergeCell ref="E434:E435"/>
    <mergeCell ref="D434:D435"/>
    <mergeCell ref="J459:J460"/>
    <mergeCell ref="I459:I460"/>
    <mergeCell ref="H459:H460"/>
    <mergeCell ref="G459:G460"/>
    <mergeCell ref="F459:F460"/>
    <mergeCell ref="E459:E460"/>
    <mergeCell ref="D459:D460"/>
    <mergeCell ref="I452:I454"/>
    <mergeCell ref="H452:H454"/>
    <mergeCell ref="G452:G454"/>
    <mergeCell ref="F452:F454"/>
    <mergeCell ref="H455:H457"/>
    <mergeCell ref="G455:G457"/>
    <mergeCell ref="F455:F457"/>
    <mergeCell ref="E455:E457"/>
    <mergeCell ref="D455:D457"/>
    <mergeCell ref="P438:P439"/>
    <mergeCell ref="Q438:Q439"/>
    <mergeCell ref="L438:L439"/>
    <mergeCell ref="K438:K439"/>
    <mergeCell ref="J438:J439"/>
    <mergeCell ref="R280:R281"/>
    <mergeCell ref="E310:E311"/>
    <mergeCell ref="D310:D311"/>
    <mergeCell ref="C310:C311"/>
    <mergeCell ref="A310:A311"/>
    <mergeCell ref="B310:B311"/>
    <mergeCell ref="H356:H368"/>
    <mergeCell ref="E338:E342"/>
    <mergeCell ref="R385:R386"/>
    <mergeCell ref="R401:R403"/>
    <mergeCell ref="B407:B411"/>
    <mergeCell ref="Q407:Q411"/>
    <mergeCell ref="M407:M411"/>
    <mergeCell ref="P407:P411"/>
    <mergeCell ref="L407:L411"/>
    <mergeCell ref="J407:J411"/>
    <mergeCell ref="I407:I411"/>
    <mergeCell ref="Q287:Q309"/>
    <mergeCell ref="R306:R307"/>
    <mergeCell ref="L287:L309"/>
    <mergeCell ref="K287:K309"/>
    <mergeCell ref="J287:J309"/>
    <mergeCell ref="I287:I309"/>
    <mergeCell ref="A369:A389"/>
    <mergeCell ref="H369:H389"/>
    <mergeCell ref="P388:P389"/>
    <mergeCell ref="R257:R258"/>
    <mergeCell ref="M426:M430"/>
    <mergeCell ref="H407:H411"/>
    <mergeCell ref="G407:G411"/>
    <mergeCell ref="F407:F411"/>
    <mergeCell ref="E407:E411"/>
    <mergeCell ref="R277:R278"/>
    <mergeCell ref="M275:M279"/>
    <mergeCell ref="D379:D387"/>
    <mergeCell ref="I379:I387"/>
    <mergeCell ref="G314:G337"/>
    <mergeCell ref="J314:J337"/>
    <mergeCell ref="C343:C355"/>
    <mergeCell ref="M382:M389"/>
    <mergeCell ref="A314:A337"/>
    <mergeCell ref="B369:B389"/>
    <mergeCell ref="R285:R286"/>
    <mergeCell ref="M285:M286"/>
    <mergeCell ref="P262:P286"/>
    <mergeCell ref="Q262:Q286"/>
    <mergeCell ref="L262:L286"/>
    <mergeCell ref="K262:K286"/>
    <mergeCell ref="J262:J286"/>
    <mergeCell ref="I262:I286"/>
    <mergeCell ref="Q369:Q389"/>
    <mergeCell ref="F262:F286"/>
    <mergeCell ref="L310:L311"/>
    <mergeCell ref="M262:M264"/>
    <mergeCell ref="D262:D286"/>
    <mergeCell ref="C262:C286"/>
    <mergeCell ref="B262:B286"/>
    <mergeCell ref="A262:A286"/>
    <mergeCell ref="R434:R435"/>
    <mergeCell ref="D369:D370"/>
    <mergeCell ref="B343:B355"/>
    <mergeCell ref="J369:J389"/>
    <mergeCell ref="F343:F355"/>
    <mergeCell ref="E343:E355"/>
    <mergeCell ref="H412:H419"/>
    <mergeCell ref="G412:G419"/>
    <mergeCell ref="F412:F419"/>
    <mergeCell ref="E412:E419"/>
    <mergeCell ref="J343:J355"/>
    <mergeCell ref="I343:I355"/>
    <mergeCell ref="H343:H355"/>
    <mergeCell ref="G343:G355"/>
    <mergeCell ref="Q338:Q342"/>
    <mergeCell ref="P338:P342"/>
    <mergeCell ref="M338:M342"/>
    <mergeCell ref="Q356:Q368"/>
    <mergeCell ref="G369:G389"/>
    <mergeCell ref="F434:F435"/>
    <mergeCell ref="J426:J431"/>
    <mergeCell ref="I426:I431"/>
    <mergeCell ref="H426:H431"/>
    <mergeCell ref="G426:G431"/>
    <mergeCell ref="F426:F431"/>
    <mergeCell ref="P426:P431"/>
    <mergeCell ref="Q426:Q431"/>
    <mergeCell ref="D426:D431"/>
    <mergeCell ref="G502:G503"/>
    <mergeCell ref="F502:F503"/>
    <mergeCell ref="E502:E503"/>
    <mergeCell ref="D502:D503"/>
    <mergeCell ref="C502:C503"/>
    <mergeCell ref="B502:B503"/>
    <mergeCell ref="E426:E431"/>
    <mergeCell ref="A502:A503"/>
    <mergeCell ref="I388:I389"/>
    <mergeCell ref="I420:I424"/>
    <mergeCell ref="K407:K411"/>
    <mergeCell ref="A79:A81"/>
    <mergeCell ref="Q79:Q81"/>
    <mergeCell ref="P79:P81"/>
    <mergeCell ref="C432:C433"/>
    <mergeCell ref="B432:B433"/>
    <mergeCell ref="A432:A433"/>
    <mergeCell ref="M288:M295"/>
    <mergeCell ref="M306:M307"/>
    <mergeCell ref="P287:P309"/>
    <mergeCell ref="H262:H286"/>
    <mergeCell ref="G262:G286"/>
    <mergeCell ref="M280:M283"/>
    <mergeCell ref="E262:E286"/>
    <mergeCell ref="G498:G500"/>
    <mergeCell ref="F498:F500"/>
    <mergeCell ref="E498:E500"/>
    <mergeCell ref="D498:D500"/>
    <mergeCell ref="C498:C500"/>
    <mergeCell ref="B498:B500"/>
    <mergeCell ref="A498:A500"/>
    <mergeCell ref="M502:M503"/>
    <mergeCell ref="A452:A454"/>
    <mergeCell ref="K310:K311"/>
    <mergeCell ref="J310:J311"/>
    <mergeCell ref="I310:I311"/>
    <mergeCell ref="C369:C389"/>
    <mergeCell ref="K369:K389"/>
    <mergeCell ref="I371:I378"/>
    <mergeCell ref="B314:B337"/>
    <mergeCell ref="C314:C337"/>
    <mergeCell ref="D314:D321"/>
    <mergeCell ref="D407:D411"/>
    <mergeCell ref="C407:C411"/>
    <mergeCell ref="C434:C435"/>
    <mergeCell ref="I412:I419"/>
    <mergeCell ref="H448:H449"/>
    <mergeCell ref="H420:H424"/>
    <mergeCell ref="G420:G424"/>
    <mergeCell ref="Q685:Q686"/>
    <mergeCell ref="P685:P686"/>
    <mergeCell ref="D371:D378"/>
    <mergeCell ref="Q655:Q661"/>
    <mergeCell ref="L655:L661"/>
    <mergeCell ref="M655:M661"/>
    <mergeCell ref="K662:K664"/>
    <mergeCell ref="J662:J664"/>
    <mergeCell ref="P662:P664"/>
    <mergeCell ref="P679:P684"/>
    <mergeCell ref="Q679:Q684"/>
    <mergeCell ref="M679:M684"/>
    <mergeCell ref="L679:L684"/>
    <mergeCell ref="K679:K684"/>
    <mergeCell ref="J679:J684"/>
    <mergeCell ref="I679:I684"/>
    <mergeCell ref="L671:L678"/>
    <mergeCell ref="M671:M678"/>
    <mergeCell ref="D662:D664"/>
    <mergeCell ref="J655:J661"/>
    <mergeCell ref="E655:E661"/>
    <mergeCell ref="F655:F661"/>
    <mergeCell ref="G655:G661"/>
    <mergeCell ref="K685:K686"/>
    <mergeCell ref="J685:J686"/>
    <mergeCell ref="I685:I686"/>
    <mergeCell ref="H685:H686"/>
    <mergeCell ref="G685:G686"/>
    <mergeCell ref="F685:F686"/>
    <mergeCell ref="E685:E686"/>
    <mergeCell ref="D685:D686"/>
    <mergeCell ref="K432:K433"/>
    <mergeCell ref="Q662:Q664"/>
    <mergeCell ref="M662:M664"/>
    <mergeCell ref="B652:B654"/>
    <mergeCell ref="D652:D654"/>
    <mergeCell ref="A662:A664"/>
    <mergeCell ref="F662:F664"/>
    <mergeCell ref="E662:E664"/>
    <mergeCell ref="D655:D661"/>
    <mergeCell ref="B662:B664"/>
    <mergeCell ref="A652:A654"/>
    <mergeCell ref="C662:C664"/>
    <mergeCell ref="A665:A667"/>
    <mergeCell ref="E652:E654"/>
    <mergeCell ref="F652:F654"/>
    <mergeCell ref="G652:G654"/>
    <mergeCell ref="H652:H654"/>
    <mergeCell ref="I652:I654"/>
    <mergeCell ref="H665:H667"/>
    <mergeCell ref="G665:G667"/>
    <mergeCell ref="L652:L654"/>
    <mergeCell ref="J652:J654"/>
    <mergeCell ref="K652:K654"/>
    <mergeCell ref="F668:F670"/>
    <mergeCell ref="A679:A684"/>
    <mergeCell ref="D668:D670"/>
    <mergeCell ref="E668:E670"/>
    <mergeCell ref="G671:G678"/>
    <mergeCell ref="H671:H678"/>
    <mergeCell ref="I671:I678"/>
    <mergeCell ref="J671:J678"/>
    <mergeCell ref="K671:K678"/>
    <mergeCell ref="H679:H684"/>
    <mergeCell ref="G679:G684"/>
    <mergeCell ref="A655:A661"/>
    <mergeCell ref="L614:L633"/>
    <mergeCell ref="C652:C654"/>
    <mergeCell ref="I662:I664"/>
    <mergeCell ref="H662:H664"/>
    <mergeCell ref="G662:G664"/>
    <mergeCell ref="C665:C667"/>
    <mergeCell ref="B665:B667"/>
    <mergeCell ref="G634:G651"/>
    <mergeCell ref="F634:F651"/>
    <mergeCell ref="L79:L81"/>
    <mergeCell ref="K79:K81"/>
    <mergeCell ref="J79:J81"/>
    <mergeCell ref="K390:K406"/>
    <mergeCell ref="J390:J406"/>
    <mergeCell ref="I390:I406"/>
    <mergeCell ref="B390:B406"/>
    <mergeCell ref="K343:K355"/>
    <mergeCell ref="L338:L342"/>
    <mergeCell ref="F390:F406"/>
    <mergeCell ref="P369:P370"/>
    <mergeCell ref="K314:K337"/>
    <mergeCell ref="F338:F342"/>
    <mergeCell ref="H314:H337"/>
    <mergeCell ref="M369:M378"/>
    <mergeCell ref="A612:Q612"/>
    <mergeCell ref="A448:A449"/>
    <mergeCell ref="Q99:Q106"/>
    <mergeCell ref="B448:B449"/>
    <mergeCell ref="D388:D389"/>
    <mergeCell ref="A407:A411"/>
    <mergeCell ref="H390:H406"/>
    <mergeCell ref="G390:G406"/>
    <mergeCell ref="M390:M391"/>
    <mergeCell ref="A390:A406"/>
    <mergeCell ref="P390:P406"/>
    <mergeCell ref="L412:L419"/>
    <mergeCell ref="K412:K419"/>
    <mergeCell ref="J412:J419"/>
    <mergeCell ref="B434:B435"/>
    <mergeCell ref="A434:A435"/>
    <mergeCell ref="E82:E84"/>
    <mergeCell ref="N1:O1"/>
    <mergeCell ref="A3:Q3"/>
    <mergeCell ref="A443:Q443"/>
    <mergeCell ref="M296:M302"/>
    <mergeCell ref="F369:F389"/>
    <mergeCell ref="E369:E389"/>
    <mergeCell ref="L356:L368"/>
    <mergeCell ref="M360:M368"/>
    <mergeCell ref="G356:G368"/>
    <mergeCell ref="A343:A355"/>
    <mergeCell ref="K356:K368"/>
    <mergeCell ref="P329:P337"/>
    <mergeCell ref="P480:P481"/>
    <mergeCell ref="Q480:Q481"/>
    <mergeCell ref="G480:G481"/>
    <mergeCell ref="D448:D449"/>
    <mergeCell ref="E448:E449"/>
    <mergeCell ref="I448:I449"/>
    <mergeCell ref="J448:J449"/>
    <mergeCell ref="K448:K449"/>
    <mergeCell ref="F448:F449"/>
    <mergeCell ref="G448:G449"/>
    <mergeCell ref="Q448:Q449"/>
    <mergeCell ref="M28:M49"/>
    <mergeCell ref="C11:C12"/>
    <mergeCell ref="B11:B12"/>
    <mergeCell ref="A11:A12"/>
    <mergeCell ref="F18:F27"/>
    <mergeCell ref="P356:P368"/>
    <mergeCell ref="F314:F337"/>
    <mergeCell ref="P314:P321"/>
    <mergeCell ref="I338:I342"/>
    <mergeCell ref="C82:C84"/>
    <mergeCell ref="M116:M117"/>
    <mergeCell ref="P196:P198"/>
    <mergeCell ref="M304:M305"/>
    <mergeCell ref="K338:K342"/>
    <mergeCell ref="J356:J368"/>
    <mergeCell ref="I356:I368"/>
    <mergeCell ref="Q329:Q337"/>
    <mergeCell ref="L236:L240"/>
    <mergeCell ref="K236:K240"/>
    <mergeCell ref="J236:J240"/>
    <mergeCell ref="I236:I240"/>
    <mergeCell ref="H236:H240"/>
    <mergeCell ref="G236:G240"/>
    <mergeCell ref="P99:P106"/>
    <mergeCell ref="P134:P143"/>
    <mergeCell ref="C225:C228"/>
    <mergeCell ref="Q220:Q221"/>
    <mergeCell ref="A246:Q246"/>
    <mergeCell ref="C338:C342"/>
    <mergeCell ref="B338:B342"/>
    <mergeCell ref="O248:O249"/>
    <mergeCell ref="M314:M337"/>
    <mergeCell ref="P343:P355"/>
    <mergeCell ref="P322:P328"/>
    <mergeCell ref="Q322:Q328"/>
    <mergeCell ref="D322:D328"/>
    <mergeCell ref="Q314:Q321"/>
    <mergeCell ref="E314:E337"/>
    <mergeCell ref="L314:L337"/>
    <mergeCell ref="H82:H84"/>
    <mergeCell ref="G82:G84"/>
    <mergeCell ref="M94:M95"/>
    <mergeCell ref="M125:M126"/>
    <mergeCell ref="B79:B81"/>
    <mergeCell ref="I79:I81"/>
    <mergeCell ref="H79:H81"/>
    <mergeCell ref="M356:M359"/>
    <mergeCell ref="F356:F368"/>
    <mergeCell ref="B356:B368"/>
    <mergeCell ref="C79:C81"/>
    <mergeCell ref="M271:M272"/>
    <mergeCell ref="B82:B84"/>
    <mergeCell ref="I369:I370"/>
    <mergeCell ref="F236:F240"/>
    <mergeCell ref="E236:E240"/>
    <mergeCell ref="D236:D240"/>
    <mergeCell ref="E85:E96"/>
    <mergeCell ref="D85:D96"/>
    <mergeCell ref="C85:C96"/>
    <mergeCell ref="B85:B96"/>
    <mergeCell ref="M172:M174"/>
    <mergeCell ref="M343:M355"/>
    <mergeCell ref="L343:L355"/>
    <mergeCell ref="H338:H342"/>
    <mergeCell ref="G338:G342"/>
    <mergeCell ref="M265:M270"/>
    <mergeCell ref="E356:E368"/>
    <mergeCell ref="D356:D368"/>
    <mergeCell ref="C356:C368"/>
    <mergeCell ref="D329:D337"/>
    <mergeCell ref="F82:F84"/>
    <mergeCell ref="J338:J342"/>
    <mergeCell ref="B167:B176"/>
    <mergeCell ref="Q163:Q166"/>
    <mergeCell ref="M154:M157"/>
    <mergeCell ref="M136:M141"/>
    <mergeCell ref="M142:M143"/>
    <mergeCell ref="M379:M380"/>
    <mergeCell ref="M237:M238"/>
    <mergeCell ref="I322:I328"/>
    <mergeCell ref="I329:I337"/>
    <mergeCell ref="I314:I321"/>
    <mergeCell ref="J432:J433"/>
    <mergeCell ref="Q343:Q355"/>
    <mergeCell ref="P310:P311"/>
    <mergeCell ref="C655:C661"/>
    <mergeCell ref="C448:C449"/>
    <mergeCell ref="Q665:Q667"/>
    <mergeCell ref="M665:M667"/>
    <mergeCell ref="L665:L667"/>
    <mergeCell ref="K665:K667"/>
    <mergeCell ref="J665:J667"/>
    <mergeCell ref="I665:I667"/>
    <mergeCell ref="K655:K661"/>
    <mergeCell ref="L662:L664"/>
    <mergeCell ref="I655:I661"/>
    <mergeCell ref="M622:M626"/>
    <mergeCell ref="J452:J454"/>
    <mergeCell ref="C455:C457"/>
    <mergeCell ref="M480:M481"/>
    <mergeCell ref="L480:L481"/>
    <mergeCell ref="K480:K481"/>
    <mergeCell ref="J480:J481"/>
    <mergeCell ref="I480:I481"/>
    <mergeCell ref="H480:H481"/>
    <mergeCell ref="Q452:Q454"/>
    <mergeCell ref="P412:P419"/>
    <mergeCell ref="Q634:Q651"/>
    <mergeCell ref="P634:P651"/>
    <mergeCell ref="M628:M629"/>
    <mergeCell ref="M641:M645"/>
    <mergeCell ref="O622:O623"/>
    <mergeCell ref="M412:M417"/>
    <mergeCell ref="P420:P424"/>
    <mergeCell ref="Q420:Q424"/>
    <mergeCell ref="M422:M424"/>
    <mergeCell ref="L420:L424"/>
    <mergeCell ref="K420:K424"/>
    <mergeCell ref="J420:J424"/>
    <mergeCell ref="L452:L454"/>
    <mergeCell ref="L448:L449"/>
    <mergeCell ref="M448:M449"/>
    <mergeCell ref="P448:P449"/>
    <mergeCell ref="P502:P503"/>
    <mergeCell ref="Q502:Q503"/>
    <mergeCell ref="Q412:Q419"/>
    <mergeCell ref="M646:M648"/>
    <mergeCell ref="Q614:Q633"/>
    <mergeCell ref="P622:P626"/>
    <mergeCell ref="O625:O626"/>
    <mergeCell ref="L502:L503"/>
    <mergeCell ref="K502:K503"/>
    <mergeCell ref="J502:J503"/>
    <mergeCell ref="L515:L516"/>
    <mergeCell ref="K515:K516"/>
    <mergeCell ref="J515:J516"/>
    <mergeCell ref="P530:P531"/>
    <mergeCell ref="A82:A84"/>
    <mergeCell ref="P82:P84"/>
    <mergeCell ref="Q82:Q84"/>
    <mergeCell ref="P85:P96"/>
    <mergeCell ref="Q85:Q96"/>
    <mergeCell ref="L85:L96"/>
    <mergeCell ref="K85:K96"/>
    <mergeCell ref="J85:J96"/>
    <mergeCell ref="I85:I96"/>
    <mergeCell ref="H85:H96"/>
    <mergeCell ref="G85:G96"/>
    <mergeCell ref="F85:F96"/>
    <mergeCell ref="L99:L106"/>
    <mergeCell ref="M101:M105"/>
    <mergeCell ref="K99:K106"/>
    <mergeCell ref="J99:J106"/>
    <mergeCell ref="I99:I106"/>
    <mergeCell ref="H99:H106"/>
    <mergeCell ref="G99:G106"/>
    <mergeCell ref="F99:F106"/>
    <mergeCell ref="E99:E106"/>
    <mergeCell ref="D99:D106"/>
    <mergeCell ref="C99:C106"/>
    <mergeCell ref="B99:B106"/>
    <mergeCell ref="A99:A106"/>
    <mergeCell ref="M85:M90"/>
    <mergeCell ref="A85:A96"/>
    <mergeCell ref="M91:M93"/>
    <mergeCell ref="L82:L84"/>
    <mergeCell ref="K82:K84"/>
    <mergeCell ref="J82:J84"/>
    <mergeCell ref="I82:I84"/>
    <mergeCell ref="A167:A176"/>
    <mergeCell ref="M144:M146"/>
    <mergeCell ref="M134:M135"/>
    <mergeCell ref="L163:L166"/>
    <mergeCell ref="K163:K166"/>
    <mergeCell ref="J163:J166"/>
    <mergeCell ref="I163:I166"/>
    <mergeCell ref="H163:H166"/>
    <mergeCell ref="G163:G166"/>
    <mergeCell ref="F163:F166"/>
    <mergeCell ref="E163:E166"/>
    <mergeCell ref="D163:D166"/>
    <mergeCell ref="C163:C166"/>
    <mergeCell ref="B163:B166"/>
    <mergeCell ref="A163:A166"/>
    <mergeCell ref="P163:P166"/>
    <mergeCell ref="M158:M161"/>
    <mergeCell ref="D167:D176"/>
    <mergeCell ref="C167:C176"/>
    <mergeCell ref="L134:L143"/>
    <mergeCell ref="K134:K143"/>
    <mergeCell ref="J134:J143"/>
    <mergeCell ref="I134:I143"/>
    <mergeCell ref="H134:H143"/>
    <mergeCell ref="G134:G143"/>
    <mergeCell ref="F134:F143"/>
    <mergeCell ref="E134:E143"/>
    <mergeCell ref="D134:D143"/>
    <mergeCell ref="C134:C143"/>
    <mergeCell ref="B134:B143"/>
    <mergeCell ref="A154:A162"/>
    <mergeCell ref="A134:A143"/>
    <mergeCell ref="A697:Q697"/>
    <mergeCell ref="K614:K633"/>
    <mergeCell ref="J614:J633"/>
    <mergeCell ref="I614:I633"/>
    <mergeCell ref="H614:H633"/>
    <mergeCell ref="G614:G633"/>
    <mergeCell ref="F614:F633"/>
    <mergeCell ref="E614:E633"/>
    <mergeCell ref="D614:D633"/>
    <mergeCell ref="C614:C633"/>
    <mergeCell ref="B614:B633"/>
    <mergeCell ref="A614:A633"/>
    <mergeCell ref="L634:L651"/>
    <mergeCell ref="K634:K651"/>
    <mergeCell ref="J634:J651"/>
    <mergeCell ref="I634:I651"/>
    <mergeCell ref="H634:H651"/>
    <mergeCell ref="L668:L670"/>
    <mergeCell ref="M668:M670"/>
    <mergeCell ref="G668:G670"/>
    <mergeCell ref="H668:H670"/>
    <mergeCell ref="I668:I670"/>
    <mergeCell ref="J668:J670"/>
    <mergeCell ref="A671:A678"/>
    <mergeCell ref="B671:B678"/>
    <mergeCell ref="C671:C678"/>
    <mergeCell ref="D671:D678"/>
    <mergeCell ref="E671:E678"/>
    <mergeCell ref="F671:F678"/>
    <mergeCell ref="F679:F684"/>
    <mergeCell ref="E679:E684"/>
    <mergeCell ref="P655:P661"/>
    <mergeCell ref="K222:K223"/>
    <mergeCell ref="J222:J223"/>
    <mergeCell ref="I222:I223"/>
    <mergeCell ref="H222:H223"/>
    <mergeCell ref="G222:G223"/>
    <mergeCell ref="F222:F223"/>
    <mergeCell ref="E222:E223"/>
    <mergeCell ref="D222:D223"/>
    <mergeCell ref="C222:C223"/>
    <mergeCell ref="P222:P223"/>
    <mergeCell ref="D177:D185"/>
    <mergeCell ref="C177:C185"/>
    <mergeCell ref="D196:D198"/>
    <mergeCell ref="C196:C198"/>
    <mergeCell ref="Q212:Q214"/>
    <mergeCell ref="Q222:Q223"/>
    <mergeCell ref="Q225:Q228"/>
    <mergeCell ref="G225:G228"/>
    <mergeCell ref="F225:F228"/>
    <mergeCell ref="E225:E228"/>
    <mergeCell ref="D225:D228"/>
    <mergeCell ref="R212:R213"/>
    <mergeCell ref="M212:M214"/>
    <mergeCell ref="L212:L214"/>
    <mergeCell ref="K212:K214"/>
    <mergeCell ref="J212:J214"/>
    <mergeCell ref="I212:I214"/>
    <mergeCell ref="H212:H214"/>
    <mergeCell ref="P167:P176"/>
    <mergeCell ref="Q167:Q176"/>
    <mergeCell ref="L167:L176"/>
    <mergeCell ref="K167:K176"/>
    <mergeCell ref="J167:J176"/>
    <mergeCell ref="I167:I176"/>
    <mergeCell ref="H167:H176"/>
    <mergeCell ref="G167:G176"/>
    <mergeCell ref="F167:F176"/>
    <mergeCell ref="E167:E176"/>
    <mergeCell ref="Q196:Q198"/>
    <mergeCell ref="L196:L198"/>
    <mergeCell ref="K196:K198"/>
    <mergeCell ref="J196:J198"/>
    <mergeCell ref="I196:I198"/>
    <mergeCell ref="M186:M188"/>
    <mergeCell ref="M177:M184"/>
    <mergeCell ref="P177:P185"/>
    <mergeCell ref="M167:M171"/>
    <mergeCell ref="E177:E185"/>
    <mergeCell ref="H196:H198"/>
    <mergeCell ref="G196:G198"/>
    <mergeCell ref="F196:F198"/>
    <mergeCell ref="E196:E198"/>
    <mergeCell ref="P212:P214"/>
    <mergeCell ref="B177:B185"/>
    <mergeCell ref="A177:A185"/>
    <mergeCell ref="P186:P195"/>
    <mergeCell ref="Q186:Q195"/>
    <mergeCell ref="M189:M193"/>
    <mergeCell ref="M194:M195"/>
    <mergeCell ref="L186:L195"/>
    <mergeCell ref="K186:K195"/>
    <mergeCell ref="J186:J195"/>
    <mergeCell ref="I186:I195"/>
    <mergeCell ref="H186:H195"/>
    <mergeCell ref="G186:G195"/>
    <mergeCell ref="F186:F195"/>
    <mergeCell ref="E186:E195"/>
    <mergeCell ref="D186:D195"/>
    <mergeCell ref="C186:C195"/>
    <mergeCell ref="B186:B195"/>
    <mergeCell ref="A186:A195"/>
    <mergeCell ref="Q177:Q185"/>
    <mergeCell ref="L177:L185"/>
    <mergeCell ref="K177:K185"/>
    <mergeCell ref="J177:J185"/>
    <mergeCell ref="I177:I185"/>
    <mergeCell ref="H177:H185"/>
    <mergeCell ref="G177:G185"/>
    <mergeCell ref="F177:F185"/>
    <mergeCell ref="B196:B198"/>
    <mergeCell ref="A196:A198"/>
    <mergeCell ref="M200:M208"/>
    <mergeCell ref="P200:P209"/>
    <mergeCell ref="Q200:Q209"/>
    <mergeCell ref="L200:L209"/>
    <mergeCell ref="K200:K209"/>
    <mergeCell ref="J200:J209"/>
    <mergeCell ref="I200:I209"/>
    <mergeCell ref="H200:H209"/>
    <mergeCell ref="G200:G209"/>
    <mergeCell ref="F200:F209"/>
    <mergeCell ref="E200:E209"/>
    <mergeCell ref="D200:D209"/>
    <mergeCell ref="C200:C209"/>
    <mergeCell ref="B200:B209"/>
    <mergeCell ref="A200:A209"/>
    <mergeCell ref="B225:B228"/>
    <mergeCell ref="A225:A228"/>
    <mergeCell ref="B212:B214"/>
    <mergeCell ref="G212:G214"/>
    <mergeCell ref="F212:F214"/>
    <mergeCell ref="E212:E214"/>
    <mergeCell ref="D212:D214"/>
    <mergeCell ref="C212:C214"/>
    <mergeCell ref="A212:A214"/>
    <mergeCell ref="B222:B223"/>
    <mergeCell ref="A222:A223"/>
    <mergeCell ref="P225:P228"/>
    <mergeCell ref="M225:M228"/>
    <mergeCell ref="L225:L228"/>
    <mergeCell ref="K225:K228"/>
    <mergeCell ref="J225:J228"/>
    <mergeCell ref="I225:I228"/>
    <mergeCell ref="H225:H228"/>
    <mergeCell ref="P220:P221"/>
    <mergeCell ref="M220:M221"/>
    <mergeCell ref="L220:L221"/>
    <mergeCell ref="K220:K221"/>
    <mergeCell ref="J220:J221"/>
    <mergeCell ref="I220:I221"/>
    <mergeCell ref="H220:H221"/>
    <mergeCell ref="G220:G221"/>
    <mergeCell ref="F220:F221"/>
    <mergeCell ref="E220:E221"/>
    <mergeCell ref="D220:D221"/>
    <mergeCell ref="C220:C221"/>
    <mergeCell ref="B220:B221"/>
    <mergeCell ref="A220:A221"/>
    <mergeCell ref="P232:P234"/>
    <mergeCell ref="Q232:Q234"/>
    <mergeCell ref="M232:M234"/>
    <mergeCell ref="L232:L234"/>
    <mergeCell ref="K232:K234"/>
    <mergeCell ref="J232:J234"/>
    <mergeCell ref="I232:I234"/>
    <mergeCell ref="H232:H234"/>
    <mergeCell ref="G232:G234"/>
    <mergeCell ref="F232:F234"/>
    <mergeCell ref="E232:E234"/>
    <mergeCell ref="D232:D234"/>
    <mergeCell ref="C232:C234"/>
    <mergeCell ref="B232:B234"/>
    <mergeCell ref="A232:A234"/>
    <mergeCell ref="R220:R221"/>
    <mergeCell ref="Q312:Q313"/>
    <mergeCell ref="J312:J313"/>
    <mergeCell ref="I312:I313"/>
    <mergeCell ref="H312:H313"/>
    <mergeCell ref="G312:G313"/>
    <mergeCell ref="F312:F313"/>
    <mergeCell ref="E312:E313"/>
    <mergeCell ref="D312:D313"/>
    <mergeCell ref="C312:C313"/>
    <mergeCell ref="B312:B313"/>
    <mergeCell ref="A312:A313"/>
    <mergeCell ref="Q248:Q261"/>
    <mergeCell ref="M256:M259"/>
    <mergeCell ref="M254:M255"/>
    <mergeCell ref="P248:P261"/>
    <mergeCell ref="L248:L261"/>
    <mergeCell ref="E287:E309"/>
    <mergeCell ref="D287:D309"/>
    <mergeCell ref="C287:C309"/>
    <mergeCell ref="B287:B309"/>
    <mergeCell ref="A287:A309"/>
    <mergeCell ref="L312:L313"/>
    <mergeCell ref="K312:K313"/>
    <mergeCell ref="P312:P313"/>
    <mergeCell ref="F420:F424"/>
    <mergeCell ref="E420:E424"/>
    <mergeCell ref="D420:D424"/>
    <mergeCell ref="C420:C424"/>
    <mergeCell ref="B420:B424"/>
    <mergeCell ref="A420:A424"/>
    <mergeCell ref="L426:L431"/>
    <mergeCell ref="K426:K431"/>
    <mergeCell ref="C426:C431"/>
    <mergeCell ref="B426:B431"/>
    <mergeCell ref="A426:A431"/>
    <mergeCell ref="P687:P694"/>
    <mergeCell ref="Q687:Q694"/>
    <mergeCell ref="M687:M694"/>
    <mergeCell ref="L687:L694"/>
    <mergeCell ref="K687:K694"/>
    <mergeCell ref="J687:J694"/>
    <mergeCell ref="I687:I694"/>
    <mergeCell ref="H687:H694"/>
    <mergeCell ref="G687:G694"/>
    <mergeCell ref="F687:F694"/>
    <mergeCell ref="E687:E694"/>
    <mergeCell ref="D687:D694"/>
    <mergeCell ref="C687:C694"/>
    <mergeCell ref="B687:B694"/>
    <mergeCell ref="A687:A694"/>
    <mergeCell ref="E634:E651"/>
    <mergeCell ref="D634:D651"/>
    <mergeCell ref="Q668:Q670"/>
    <mergeCell ref="P668:P670"/>
    <mergeCell ref="P665:P667"/>
    <mergeCell ref="Q652:Q654"/>
    <mergeCell ref="P652:P654"/>
    <mergeCell ref="C685:C686"/>
    <mergeCell ref="B685:B686"/>
    <mergeCell ref="A685:A686"/>
    <mergeCell ref="D679:D684"/>
    <mergeCell ref="C679:C684"/>
    <mergeCell ref="C668:C670"/>
    <mergeCell ref="B679:B684"/>
    <mergeCell ref="A668:A670"/>
    <mergeCell ref="B668:B670"/>
    <mergeCell ref="K668:K670"/>
    <mergeCell ref="R693:R694"/>
    <mergeCell ref="I438:I439"/>
    <mergeCell ref="H438:H439"/>
    <mergeCell ref="G438:G439"/>
    <mergeCell ref="F438:F439"/>
    <mergeCell ref="E438:E439"/>
    <mergeCell ref="D438:D439"/>
    <mergeCell ref="C438:C439"/>
    <mergeCell ref="B438:B439"/>
    <mergeCell ref="A438:A439"/>
    <mergeCell ref="R689:R690"/>
    <mergeCell ref="R691:R692"/>
    <mergeCell ref="R687:R688"/>
    <mergeCell ref="B634:B651"/>
    <mergeCell ref="A634:A651"/>
    <mergeCell ref="M452:M454"/>
    <mergeCell ref="P452:P454"/>
    <mergeCell ref="C634:C651"/>
    <mergeCell ref="Q671:Q678"/>
    <mergeCell ref="P671:P678"/>
    <mergeCell ref="F665:F667"/>
    <mergeCell ref="E665:E667"/>
    <mergeCell ref="D665:D667"/>
    <mergeCell ref="E452:E454"/>
    <mergeCell ref="D452:D454"/>
    <mergeCell ref="C452:C454"/>
    <mergeCell ref="B655:B661"/>
    <mergeCell ref="B452:B454"/>
    <mergeCell ref="H655:H661"/>
    <mergeCell ref="P628:P629"/>
    <mergeCell ref="M685:M686"/>
    <mergeCell ref="L685:L686"/>
  </mergeCells>
  <phoneticPr fontId="3" type="noConversion"/>
  <conditionalFormatting sqref="E743:E745">
    <cfRule type="expression" dxfId="47" priority="19">
      <formula>AND(NOT(ISBLANK($B743)),ISBLANK($F743))</formula>
    </cfRule>
  </conditionalFormatting>
  <conditionalFormatting sqref="E833">
    <cfRule type="expression" dxfId="46" priority="2">
      <formula>AND(NOT(ISBLANK($B833)),ISBLANK($F833))</formula>
    </cfRule>
  </conditionalFormatting>
  <conditionalFormatting sqref="E851">
    <cfRule type="expression" dxfId="45" priority="7">
      <formula>AND(NOT(ISBLANK($B851)),ISBLANK($F851))</formula>
    </cfRule>
  </conditionalFormatting>
  <conditionalFormatting sqref="E876">
    <cfRule type="expression" dxfId="44" priority="13">
      <formula>AND(NOT(ISBLANK($B876)),ISBLANK($F876))</formula>
    </cfRule>
  </conditionalFormatting>
  <conditionalFormatting sqref="G701">
    <cfRule type="expression" dxfId="43" priority="21">
      <formula>AND(NOT(ISBLANK($B701)),ISBLANK(G701))</formula>
    </cfRule>
  </conditionalFormatting>
  <conditionalFormatting sqref="G726">
    <cfRule type="expression" dxfId="42" priority="8">
      <formula>AND(NOT(ISBLANK($B726)),ISBLANK(G726))</formula>
    </cfRule>
  </conditionalFormatting>
  <conditionalFormatting sqref="G743:G745">
    <cfRule type="expression" dxfId="41" priority="18">
      <formula>AND(NOT(ISBLANK($B743)),ISBLANK(G743))</formula>
    </cfRule>
  </conditionalFormatting>
  <conditionalFormatting sqref="G746 I746:I760">
    <cfRule type="expression" dxfId="40" priority="15">
      <formula>AND(NOT(ISBLANK($AA746)),ISBLANK(G746))</formula>
    </cfRule>
  </conditionalFormatting>
  <conditionalFormatting sqref="G774">
    <cfRule type="expression" dxfId="39" priority="11">
      <formula>AND(NOT(ISBLANK($B774)),ISBLANK(G774))</formula>
    </cfRule>
  </conditionalFormatting>
  <conditionalFormatting sqref="G833">
    <cfRule type="expression" dxfId="38" priority="1">
      <formula>AND(NOT(ISBLANK($B833)),ISBLANK(G833))</formula>
    </cfRule>
  </conditionalFormatting>
  <conditionalFormatting sqref="G851">
    <cfRule type="expression" dxfId="37" priority="6">
      <formula>AND(NOT(ISBLANK($B851)),ISBLANK(G851))</formula>
    </cfRule>
  </conditionalFormatting>
  <conditionalFormatting sqref="G876">
    <cfRule type="expression" dxfId="36" priority="12">
      <formula>AND(NOT(ISBLANK($B876)),ISBLANK(G876))</formula>
    </cfRule>
  </conditionalFormatting>
  <conditionalFormatting sqref="I743:I745">
    <cfRule type="expression" dxfId="35" priority="20">
      <formula>AND(NOT(ISBLANK($B743)),ISBLANK(I743))</formula>
    </cfRule>
  </conditionalFormatting>
  <conditionalFormatting sqref="L420">
    <cfRule type="timePeriod" dxfId="34" priority="427" timePeriod="nextMonth">
      <formula>AND(MONTH(L420)=MONTH(EDATE(TODAY(),0+1)),YEAR(L420)=YEAR(EDATE(TODAY(),0+1)))</formula>
    </cfRule>
    <cfRule type="timePeriod" dxfId="33" priority="428" timePeriod="thisMonth">
      <formula>AND(MONTH(L420)=MONTH(TODAY()),YEAR(L420)=YEAR(TODAY()))</formula>
    </cfRule>
  </conditionalFormatting>
  <conditionalFormatting sqref="M746">
    <cfRule type="expression" dxfId="32" priority="14">
      <formula>AND(NOT(ISBLANK($AA746)),ISBLANK(M746))</formula>
    </cfRule>
  </conditionalFormatting>
  <conditionalFormatting sqref="M743:N745">
    <cfRule type="expression" dxfId="31" priority="16">
      <formula>AND(NOT(ISBLANK($B743)),ISBLANK(M743))</formula>
    </cfRule>
  </conditionalFormatting>
  <conditionalFormatting sqref="P744">
    <cfRule type="expression" dxfId="30" priority="9">
      <formula>AND(NOT(ISBLANK($AA744)),ISBLANK(P744))</formula>
    </cfRule>
  </conditionalFormatting>
  <conditionalFormatting sqref="P746 P748:P756">
    <cfRule type="expression" dxfId="29" priority="10">
      <formula>AND(NOT(ISBLANK($AA746)),ISBLANK(P746))</formula>
    </cfRule>
  </conditionalFormatting>
  <conditionalFormatting sqref="P758">
    <cfRule type="expression" dxfId="28" priority="4">
      <formula>AND(NOT(ISBLANK($AA758)),ISBLANK(P758))</formula>
    </cfRule>
  </conditionalFormatting>
  <conditionalFormatting sqref="P760">
    <cfRule type="expression" dxfId="27" priority="5">
      <formula>AND(NOT(ISBLANK($AA760)),ISBLANK(P760))</formula>
    </cfRule>
  </conditionalFormatting>
  <conditionalFormatting sqref="R743:R745">
    <cfRule type="expression" dxfId="26" priority="17">
      <formula>AND(NOT(ISBLANK($B743)),ISBLANK(R743))</formula>
    </cfRule>
  </conditionalFormatting>
  <conditionalFormatting sqref="R746:R760">
    <cfRule type="expression" dxfId="25" priority="3">
      <formula>AND(NOT(ISBLANK($AA746)),ISBLANK(R746))</formula>
    </cfRule>
  </conditionalFormatting>
  <conditionalFormatting sqref="AD5:AD27 AT5:AT27 BJ5:BJ27 BZ5:BZ27 CP5:CP27 DF5:DF27 DV5:DV27 EL5:EL27 FB5:FB27 FR5:FR27 GH5:GH27 GX5:GX27 HN5:HN27 ID5:ID27 IT5:IT27 JJ5:JJ27 JZ5:JZ27 KP5:KP27 LF5:LF27 LV5:LV27 ML5:ML27 NB5:NB27 NR5:NR27 OH5:OH27 OX5:OX27 PN5:PN27 QD5:QD27 QT5:QT27 RJ5:RJ27 RZ5:RZ27 SP5:SP27 TF5:TF27 TV5:TV27 UL5:UL27 VB5:VB27 VR5:VR27 WH5:WH27 WX5:WX27 XN5:XN27 YD5:YD27 YT5:YT27 ZJ5:ZJ27 ZZ5:ZZ27 AAP5:AAP27 ABF5:ABF27 ABV5:ABV27 ACL5:ACL27 ADB5:ADB27 ADR5:ADR27 AEH5:AEH27 AEX5:AEX27 AFN5:AFN27 AGD5:AGD27 AGT5:AGT27 AHJ5:AHJ27 AHZ5:AHZ27 AIP5:AIP27 AJF5:AJF27 AJV5:AJV27 AKL5:AKL27 ALB5:ALB27 ALR5:ALR27 AMH5:AMH27 AMX5:AMX27 ANN5:ANN27 AOD5:AOD27 AOT5:AOT27 APJ5:APJ27 APZ5:APZ27 AQP5:AQP27 ARF5:ARF27 ARV5:ARV27 ASL5:ASL27 ATB5:ATB27 ATR5:ATR27 AUH5:AUH27 AUX5:AUX27 AVN5:AVN27 AWD5:AWD27 AWT5:AWT27 AXJ5:AXJ27 AXZ5:AXZ27 AYP5:AYP27 AZF5:AZF27 AZV5:AZV27 BAL5:BAL27 BBB5:BBB27 BBR5:BBR27 BCH5:BCH27 BCX5:BCX27 BDN5:BDN27 BED5:BED27 BET5:BET27 BFJ5:BFJ27 BFZ5:BFZ27 BGP5:BGP27 BHF5:BHF27 BHV5:BHV27 BIL5:BIL27 BJB5:BJB27 BJR5:BJR27 BKH5:BKH27 BKX5:BKX27 BLN5:BLN27 BMD5:BMD27 BMT5:BMT27 BNJ5:BNJ27 BNZ5:BNZ27 BOP5:BOP27 BPF5:BPF27 BPV5:BPV27 BQL5:BQL27 BRB5:BRB27 BRR5:BRR27 BSH5:BSH27 BSX5:BSX27 BTN5:BTN27 BUD5:BUD27 BUT5:BUT27 BVJ5:BVJ27 BVZ5:BVZ27 BWP5:BWP27 BXF5:BXF27 BXV5:BXV27 BYL5:BYL27 BZB5:BZB27 BZR5:BZR27 CAH5:CAH27 CAX5:CAX27 CBN5:CBN27 CCD5:CCD27 CCT5:CCT27 CDJ5:CDJ27 CDZ5:CDZ27 CEP5:CEP27 CFF5:CFF27 CFV5:CFV27 CGL5:CGL27 CHB5:CHB27 CHR5:CHR27 CIH5:CIH27 CIX5:CIX27 CJN5:CJN27 CKD5:CKD27 CKT5:CKT27 CLJ5:CLJ27 CLZ5:CLZ27 CMP5:CMP27 CNF5:CNF27 CNV5:CNV27 COL5:COL27 CPB5:CPB27 CPR5:CPR27 CQH5:CQH27 CQX5:CQX27 CRN5:CRN27 CSD5:CSD27 CST5:CST27 CTJ5:CTJ27 CTZ5:CTZ27 CUP5:CUP27 CVF5:CVF27 CVV5:CVV27 CWL5:CWL27 CXB5:CXB27 CXR5:CXR27 CYH5:CYH27 CYX5:CYX27 CZN5:CZN27 DAD5:DAD27 DAT5:DAT27 DBJ5:DBJ27 DBZ5:DBZ27 DCP5:DCP27 DDF5:DDF27 DDV5:DDV27 DEL5:DEL27 DFB5:DFB27 DFR5:DFR27 DGH5:DGH27 DGX5:DGX27 DHN5:DHN27 DID5:DID27 DIT5:DIT27 DJJ5:DJJ27 DJZ5:DJZ27 DKP5:DKP27 DLF5:DLF27 DLV5:DLV27 DML5:DML27 DNB5:DNB27 DNR5:DNR27 DOH5:DOH27 DOX5:DOX27 DPN5:DPN27 DQD5:DQD27 DQT5:DQT27 DRJ5:DRJ27 DRZ5:DRZ27 DSP5:DSP27 DTF5:DTF27 DTV5:DTV27 DUL5:DUL27 DVB5:DVB27 DVR5:DVR27 DWH5:DWH27 DWX5:DWX27 DXN5:DXN27 DYD5:DYD27 DYT5:DYT27 DZJ5:DZJ27 DZZ5:DZZ27 EAP5:EAP27 EBF5:EBF27 EBV5:EBV27 ECL5:ECL27 EDB5:EDB27 EDR5:EDR27 EEH5:EEH27 EEX5:EEX27 EFN5:EFN27 EGD5:EGD27 EGT5:EGT27 EHJ5:EHJ27 EHZ5:EHZ27 EIP5:EIP27 EJF5:EJF27 EJV5:EJV27 EKL5:EKL27 ELB5:ELB27 ELR5:ELR27 EMH5:EMH27 EMX5:EMX27 ENN5:ENN27 EOD5:EOD27 EOT5:EOT27 EPJ5:EPJ27 EPZ5:EPZ27 EQP5:EQP27 ERF5:ERF27 ERV5:ERV27 ESL5:ESL27 ETB5:ETB27 ETR5:ETR27 EUH5:EUH27 EUX5:EUX27 EVN5:EVN27 EWD5:EWD27 EWT5:EWT27 EXJ5:EXJ27 EXZ5:EXZ27 EYP5:EYP27 EZF5:EZF27 EZV5:EZV27 FAL5:FAL27 FBB5:FBB27 FBR5:FBR27 FCH5:FCH27 FCX5:FCX27 FDN5:FDN27 FED5:FED27 FET5:FET27 FFJ5:FFJ27 FFZ5:FFZ27 FGP5:FGP27 FHF5:FHF27 FHV5:FHV27 FIL5:FIL27 FJB5:FJB27 FJR5:FJR27 FKH5:FKH27 FKX5:FKX27 FLN5:FLN27 FMD5:FMD27 FMT5:FMT27 FNJ5:FNJ27 FNZ5:FNZ27 FOP5:FOP27 FPF5:FPF27 FPV5:FPV27 FQL5:FQL27 FRB5:FRB27 FRR5:FRR27 FSH5:FSH27 FSX5:FSX27 FTN5:FTN27 FUD5:FUD27 FUT5:FUT27 FVJ5:FVJ27 FVZ5:FVZ27 FWP5:FWP27 FXF5:FXF27 FXV5:FXV27 FYL5:FYL27 FZB5:FZB27 FZR5:FZR27 GAH5:GAH27 GAX5:GAX27 GBN5:GBN27 GCD5:GCD27 GCT5:GCT27 GDJ5:GDJ27 GDZ5:GDZ27 GEP5:GEP27 GFF5:GFF27 GFV5:GFV27 GGL5:GGL27 GHB5:GHB27 GHR5:GHR27 GIH5:GIH27 GIX5:GIX27 GJN5:GJN27 GKD5:GKD27 GKT5:GKT27 GLJ5:GLJ27 GLZ5:GLZ27 GMP5:GMP27 GNF5:GNF27 GNV5:GNV27 GOL5:GOL27 GPB5:GPB27 GPR5:GPR27 GQH5:GQH27 GQX5:GQX27 GRN5:GRN27 GSD5:GSD27 GST5:GST27 GTJ5:GTJ27 GTZ5:GTZ27 GUP5:GUP27 GVF5:GVF27 GVV5:GVV27 GWL5:GWL27 GXB5:GXB27 GXR5:GXR27 GYH5:GYH27 GYX5:GYX27 GZN5:GZN27 HAD5:HAD27 HAT5:HAT27 HBJ5:HBJ27 HBZ5:HBZ27 HCP5:HCP27 HDF5:HDF27 HDV5:HDV27 HEL5:HEL27 HFB5:HFB27 HFR5:HFR27 HGH5:HGH27 HGX5:HGX27 HHN5:HHN27 HID5:HID27 HIT5:HIT27 HJJ5:HJJ27 HJZ5:HJZ27 HKP5:HKP27 HLF5:HLF27 HLV5:HLV27 HML5:HML27 HNB5:HNB27 HNR5:HNR27 HOH5:HOH27 HOX5:HOX27 HPN5:HPN27 HQD5:HQD27 HQT5:HQT27 HRJ5:HRJ27 HRZ5:HRZ27 HSP5:HSP27 HTF5:HTF27 HTV5:HTV27 HUL5:HUL27 HVB5:HVB27 HVR5:HVR27 HWH5:HWH27 HWX5:HWX27 HXN5:HXN27 HYD5:HYD27 HYT5:HYT27 HZJ5:HZJ27 HZZ5:HZZ27 IAP5:IAP27 IBF5:IBF27 IBV5:IBV27 ICL5:ICL27 IDB5:IDB27 IDR5:IDR27 IEH5:IEH27 IEX5:IEX27 IFN5:IFN27 IGD5:IGD27 IGT5:IGT27 IHJ5:IHJ27 IHZ5:IHZ27 IIP5:IIP27 IJF5:IJF27 IJV5:IJV27 IKL5:IKL27 ILB5:ILB27 ILR5:ILR27 IMH5:IMH27 IMX5:IMX27 INN5:INN27 IOD5:IOD27 IOT5:IOT27 IPJ5:IPJ27 IPZ5:IPZ27 IQP5:IQP27 IRF5:IRF27 IRV5:IRV27 ISL5:ISL27 ITB5:ITB27 ITR5:ITR27 IUH5:IUH27 IUX5:IUX27 IVN5:IVN27 IWD5:IWD27 IWT5:IWT27 IXJ5:IXJ27 IXZ5:IXZ27 IYP5:IYP27 IZF5:IZF27 IZV5:IZV27 JAL5:JAL27 JBB5:JBB27 JBR5:JBR27 JCH5:JCH27 JCX5:JCX27 JDN5:JDN27 JED5:JED27 JET5:JET27 JFJ5:JFJ27 JFZ5:JFZ27 JGP5:JGP27 JHF5:JHF27 JHV5:JHV27 JIL5:JIL27 JJB5:JJB27 JJR5:JJR27 JKH5:JKH27 JKX5:JKX27 JLN5:JLN27 JMD5:JMD27 JMT5:JMT27 JNJ5:JNJ27 JNZ5:JNZ27 JOP5:JOP27 JPF5:JPF27 JPV5:JPV27 JQL5:JQL27 JRB5:JRB27 JRR5:JRR27 JSH5:JSH27 JSX5:JSX27 JTN5:JTN27 JUD5:JUD27 JUT5:JUT27 JVJ5:JVJ27 JVZ5:JVZ27 JWP5:JWP27 JXF5:JXF27 JXV5:JXV27 JYL5:JYL27 JZB5:JZB27 JZR5:JZR27 KAH5:KAH27 KAX5:KAX27 KBN5:KBN27 KCD5:KCD27 KCT5:KCT27 KDJ5:KDJ27 KDZ5:KDZ27 KEP5:KEP27 KFF5:KFF27 KFV5:KFV27 KGL5:KGL27 KHB5:KHB27 KHR5:KHR27 KIH5:KIH27 KIX5:KIX27 KJN5:KJN27 KKD5:KKD27 KKT5:KKT27 KLJ5:KLJ27 KLZ5:KLZ27 KMP5:KMP27 KNF5:KNF27 KNV5:KNV27 KOL5:KOL27 KPB5:KPB27 KPR5:KPR27 KQH5:KQH27 KQX5:KQX27 KRN5:KRN27 KSD5:KSD27 KST5:KST27 KTJ5:KTJ27 KTZ5:KTZ27 KUP5:KUP27 KVF5:KVF27 KVV5:KVV27 KWL5:KWL27 KXB5:KXB27 KXR5:KXR27 KYH5:KYH27 KYX5:KYX27 KZN5:KZN27 LAD5:LAD27 LAT5:LAT27 LBJ5:LBJ27 LBZ5:LBZ27 LCP5:LCP27 LDF5:LDF27 LDV5:LDV27 LEL5:LEL27 LFB5:LFB27 LFR5:LFR27 LGH5:LGH27 LGX5:LGX27 LHN5:LHN27 LID5:LID27 LIT5:LIT27 LJJ5:LJJ27 LJZ5:LJZ27 LKP5:LKP27 LLF5:LLF27 LLV5:LLV27 LML5:LML27 LNB5:LNB27 LNR5:LNR27 LOH5:LOH27 LOX5:LOX27 LPN5:LPN27 LQD5:LQD27 LQT5:LQT27 LRJ5:LRJ27 LRZ5:LRZ27 LSP5:LSP27 LTF5:LTF27 LTV5:LTV27 LUL5:LUL27 LVB5:LVB27 LVR5:LVR27 LWH5:LWH27 LWX5:LWX27 LXN5:LXN27 LYD5:LYD27 LYT5:LYT27 LZJ5:LZJ27 LZZ5:LZZ27 MAP5:MAP27 MBF5:MBF27 MBV5:MBV27 MCL5:MCL27 MDB5:MDB27 MDR5:MDR27 MEH5:MEH27 MEX5:MEX27 MFN5:MFN27 MGD5:MGD27 MGT5:MGT27 MHJ5:MHJ27 MHZ5:MHZ27 MIP5:MIP27 MJF5:MJF27 MJV5:MJV27 MKL5:MKL27 MLB5:MLB27 MLR5:MLR27 MMH5:MMH27 MMX5:MMX27 MNN5:MNN27 MOD5:MOD27 MOT5:MOT27 MPJ5:MPJ27 MPZ5:MPZ27 MQP5:MQP27 MRF5:MRF27 MRV5:MRV27 MSL5:MSL27 MTB5:MTB27 MTR5:MTR27 MUH5:MUH27 MUX5:MUX27 MVN5:MVN27 MWD5:MWD27 MWT5:MWT27 MXJ5:MXJ27 MXZ5:MXZ27 MYP5:MYP27 MZF5:MZF27 MZV5:MZV27 NAL5:NAL27 NBB5:NBB27 NBR5:NBR27 NCH5:NCH27 NCX5:NCX27 NDN5:NDN27 NED5:NED27 NET5:NET27 NFJ5:NFJ27 NFZ5:NFZ27 NGP5:NGP27 NHF5:NHF27 NHV5:NHV27 NIL5:NIL27 NJB5:NJB27 NJR5:NJR27 NKH5:NKH27 NKX5:NKX27 NLN5:NLN27 NMD5:NMD27 NMT5:NMT27 NNJ5:NNJ27 NNZ5:NNZ27 NOP5:NOP27 NPF5:NPF27 NPV5:NPV27 NQL5:NQL27 NRB5:NRB27 NRR5:NRR27 NSH5:NSH27 NSX5:NSX27 NTN5:NTN27 NUD5:NUD27 NUT5:NUT27 NVJ5:NVJ27 NVZ5:NVZ27 NWP5:NWP27 NXF5:NXF27 NXV5:NXV27 NYL5:NYL27 NZB5:NZB27 NZR5:NZR27 OAH5:OAH27 OAX5:OAX27 OBN5:OBN27 OCD5:OCD27 OCT5:OCT27 ODJ5:ODJ27 ODZ5:ODZ27 OEP5:OEP27 OFF5:OFF27 OFV5:OFV27 OGL5:OGL27 OHB5:OHB27 OHR5:OHR27 OIH5:OIH27 OIX5:OIX27 OJN5:OJN27 OKD5:OKD27 OKT5:OKT27 OLJ5:OLJ27 OLZ5:OLZ27 OMP5:OMP27 ONF5:ONF27 ONV5:ONV27 OOL5:OOL27 OPB5:OPB27 OPR5:OPR27 OQH5:OQH27 OQX5:OQX27 ORN5:ORN27 OSD5:OSD27 OST5:OST27 OTJ5:OTJ27 OTZ5:OTZ27 OUP5:OUP27 OVF5:OVF27 OVV5:OVV27 OWL5:OWL27 OXB5:OXB27 OXR5:OXR27 OYH5:OYH27 OYX5:OYX27 OZN5:OZN27 PAD5:PAD27 PAT5:PAT27 PBJ5:PBJ27 PBZ5:PBZ27 PCP5:PCP27 PDF5:PDF27 PDV5:PDV27 PEL5:PEL27 PFB5:PFB27 PFR5:PFR27 PGH5:PGH27 PGX5:PGX27 PHN5:PHN27 PID5:PID27 PIT5:PIT27 PJJ5:PJJ27 PJZ5:PJZ27 PKP5:PKP27 PLF5:PLF27 PLV5:PLV27 PML5:PML27 PNB5:PNB27 PNR5:PNR27 POH5:POH27 POX5:POX27 PPN5:PPN27 PQD5:PQD27 PQT5:PQT27 PRJ5:PRJ27 PRZ5:PRZ27 PSP5:PSP27 PTF5:PTF27 PTV5:PTV27 PUL5:PUL27 PVB5:PVB27 PVR5:PVR27 PWH5:PWH27 PWX5:PWX27 PXN5:PXN27 PYD5:PYD27 PYT5:PYT27 PZJ5:PZJ27 PZZ5:PZZ27 QAP5:QAP27 QBF5:QBF27 QBV5:QBV27 QCL5:QCL27 QDB5:QDB27 QDR5:QDR27 QEH5:QEH27 QEX5:QEX27 QFN5:QFN27 QGD5:QGD27 QGT5:QGT27 QHJ5:QHJ27 QHZ5:QHZ27 QIP5:QIP27 QJF5:QJF27 QJV5:QJV27 QKL5:QKL27 QLB5:QLB27 QLR5:QLR27 QMH5:QMH27 QMX5:QMX27 QNN5:QNN27 QOD5:QOD27 QOT5:QOT27 QPJ5:QPJ27 QPZ5:QPZ27 QQP5:QQP27 QRF5:QRF27 QRV5:QRV27 QSL5:QSL27 QTB5:QTB27 QTR5:QTR27 QUH5:QUH27 QUX5:QUX27 QVN5:QVN27 QWD5:QWD27 QWT5:QWT27 QXJ5:QXJ27 QXZ5:QXZ27 QYP5:QYP27 QZF5:QZF27 QZV5:QZV27 RAL5:RAL27 RBB5:RBB27 RBR5:RBR27 RCH5:RCH27 RCX5:RCX27 RDN5:RDN27 RED5:RED27 RET5:RET27 RFJ5:RFJ27 RFZ5:RFZ27 RGP5:RGP27 RHF5:RHF27 RHV5:RHV27 RIL5:RIL27 RJB5:RJB27 RJR5:RJR27 RKH5:RKH27 RKX5:RKX27 RLN5:RLN27 RMD5:RMD27 RMT5:RMT27 RNJ5:RNJ27 RNZ5:RNZ27 ROP5:ROP27 RPF5:RPF27 RPV5:RPV27 RQL5:RQL27 RRB5:RRB27 RRR5:RRR27 RSH5:RSH27 RSX5:RSX27 RTN5:RTN27 RUD5:RUD27 RUT5:RUT27 RVJ5:RVJ27 RVZ5:RVZ27 RWP5:RWP27 RXF5:RXF27 RXV5:RXV27 RYL5:RYL27 RZB5:RZB27 RZR5:RZR27 SAH5:SAH27 SAX5:SAX27 SBN5:SBN27 SCD5:SCD27 SCT5:SCT27 SDJ5:SDJ27 SDZ5:SDZ27 SEP5:SEP27 SFF5:SFF27 SFV5:SFV27 SGL5:SGL27 SHB5:SHB27 SHR5:SHR27 SIH5:SIH27 SIX5:SIX27 SJN5:SJN27 SKD5:SKD27 SKT5:SKT27 SLJ5:SLJ27 SLZ5:SLZ27 SMP5:SMP27 SNF5:SNF27 SNV5:SNV27 SOL5:SOL27 SPB5:SPB27 SPR5:SPR27 SQH5:SQH27 SQX5:SQX27 SRN5:SRN27 SSD5:SSD27 SST5:SST27 STJ5:STJ27 STZ5:STZ27 SUP5:SUP27 SVF5:SVF27 SVV5:SVV27 SWL5:SWL27 SXB5:SXB27 SXR5:SXR27 SYH5:SYH27 SYX5:SYX27 SZN5:SZN27 TAD5:TAD27 TAT5:TAT27 TBJ5:TBJ27 TBZ5:TBZ27 TCP5:TCP27 TDF5:TDF27 TDV5:TDV27 TEL5:TEL27 TFB5:TFB27 TFR5:TFR27 TGH5:TGH27 TGX5:TGX27 THN5:THN27 TID5:TID27 TIT5:TIT27 TJJ5:TJJ27 TJZ5:TJZ27 TKP5:TKP27 TLF5:TLF27 TLV5:TLV27 TML5:TML27 TNB5:TNB27 TNR5:TNR27 TOH5:TOH27 TOX5:TOX27 TPN5:TPN27 TQD5:TQD27 TQT5:TQT27 TRJ5:TRJ27 TRZ5:TRZ27 TSP5:TSP27 TTF5:TTF27 TTV5:TTV27 TUL5:TUL27 TVB5:TVB27 TVR5:TVR27 TWH5:TWH27 TWX5:TWX27 TXN5:TXN27 TYD5:TYD27 TYT5:TYT27 TZJ5:TZJ27 TZZ5:TZZ27 UAP5:UAP27 UBF5:UBF27 UBV5:UBV27 UCL5:UCL27 UDB5:UDB27 UDR5:UDR27 UEH5:UEH27 UEX5:UEX27 UFN5:UFN27 UGD5:UGD27 UGT5:UGT27 UHJ5:UHJ27 UHZ5:UHZ27 UIP5:UIP27 UJF5:UJF27 UJV5:UJV27 UKL5:UKL27 ULB5:ULB27 ULR5:ULR27 UMH5:UMH27 UMX5:UMX27 UNN5:UNN27 UOD5:UOD27 UOT5:UOT27 UPJ5:UPJ27 UPZ5:UPZ27 UQP5:UQP27 URF5:URF27 URV5:URV27 USL5:USL27 UTB5:UTB27 UTR5:UTR27 UUH5:UUH27 UUX5:UUX27 UVN5:UVN27 UWD5:UWD27 UWT5:UWT27 UXJ5:UXJ27 UXZ5:UXZ27 UYP5:UYP27 UZF5:UZF27 UZV5:UZV27 VAL5:VAL27 VBB5:VBB27 VBR5:VBR27 VCH5:VCH27 VCX5:VCX27 VDN5:VDN27 VED5:VED27 VET5:VET27 VFJ5:VFJ27 VFZ5:VFZ27 VGP5:VGP27 VHF5:VHF27 VHV5:VHV27 VIL5:VIL27 VJB5:VJB27 VJR5:VJR27 VKH5:VKH27 VKX5:VKX27 VLN5:VLN27 VMD5:VMD27 VMT5:VMT27 VNJ5:VNJ27 VNZ5:VNZ27 VOP5:VOP27 VPF5:VPF27 VPV5:VPV27 VQL5:VQL27 VRB5:VRB27 VRR5:VRR27 VSH5:VSH27 VSX5:VSX27 VTN5:VTN27 VUD5:VUD27 VUT5:VUT27 VVJ5:VVJ27 VVZ5:VVZ27 VWP5:VWP27 VXF5:VXF27 VXV5:VXV27 VYL5:VYL27 VZB5:VZB27 VZR5:VZR27 WAH5:WAH27 WAX5:WAX27 WBN5:WBN27 WCD5:WCD27 WCT5:WCT27 WDJ5:WDJ27 WDZ5:WDZ27 WEP5:WEP27 WFF5:WFF27 WFV5:WFV27 WGL5:WGL27 WHB5:WHB27 WHR5:WHR27 WIH5:WIH27 WIX5:WIX27 WJN5:WJN27 WKD5:WKD27 WKT5:WKT27 WLJ5:WLJ27 WLZ5:WLZ27 WMP5:WMP27 WNF5:WNF27 WNV5:WNV27 WOL5:WOL27 WPB5:WPB27 WPR5:WPR27 WQH5:WQH27 WQX5:WQX27 WRN5:WRN27 WSD5:WSD27 WST5:WST27 WTJ5:WTJ27 WTZ5:WTZ27 WUP5:WUP27 WVF5:WVF27 WVV5:WVV27 WWL5:WWL27 WXB5:WXB27 WXR5:WXR27 WYH5:WYH27 WYX5:WYX27 WZN5:WZN27 XAD5:XAD27 XAT5:XAT27 XBJ5:XBJ27 XBZ5:XBZ27 XCP5:XCP27 XDF5:XDF27 XDV5:XDV27 XEL5:XEL27 AD236:AD240 AT236:AT240 BJ236:BJ240 BZ236:BZ240 CP236:CP240 DF236:DF240 DV236:DV240 EL236:EL240 FB236:FB240 FR236:FR240 GH236:GH240 GX236:GX240 HN236:HN240 ID236:ID240 IT236:IT240 JJ236:JJ240 JZ236:JZ240 KP236:KP240 LF236:LF240 LV236:LV240 ML236:ML240 NB236:NB240 NR236:NR240 OH236:OH240 OX236:OX240 PN236:PN240 QD236:QD240 QT236:QT240 RJ236:RJ240 RZ236:RZ240 SP236:SP240 TF236:TF240 TV236:TV240 UL236:UL240 VB236:VB240 VR236:VR240 WH236:WH240 WX236:WX240 XN236:XN240 YD236:YD240 YT236:YT240 ZJ236:ZJ240 ZZ236:ZZ240 AAP236:AAP240 ABF236:ABF240 ABV236:ABV240 ACL236:ACL240 ADB236:ADB240 ADR236:ADR240 AEH236:AEH240 AEX236:AEX240 AFN236:AFN240 AGD236:AGD240 AGT236:AGT240 AHJ236:AHJ240 AHZ236:AHZ240 AIP236:AIP240 AJF236:AJF240 AJV236:AJV240 AKL236:AKL240 ALB236:ALB240 ALR236:ALR240 AMH236:AMH240 AMX236:AMX240 ANN236:ANN240 AOD236:AOD240 AOT236:AOT240 APJ236:APJ240 APZ236:APZ240 AQP236:AQP240 ARF236:ARF240 ARV236:ARV240 ASL236:ASL240 ATB236:ATB240 ATR236:ATR240 AUH236:AUH240 AUX236:AUX240 AVN236:AVN240 AWD236:AWD240 AWT236:AWT240 AXJ236:AXJ240 AXZ236:AXZ240 AYP236:AYP240 AZF236:AZF240 AZV236:AZV240 BAL236:BAL240 BBB236:BBB240 BBR236:BBR240 BCH236:BCH240 BCX236:BCX240 BDN236:BDN240 BED236:BED240 BET236:BET240 BFJ236:BFJ240 BFZ236:BFZ240 BGP236:BGP240 BHF236:BHF240 BHV236:BHV240 BIL236:BIL240 BJB236:BJB240 BJR236:BJR240 BKH236:BKH240 BKX236:BKX240 BLN236:BLN240 BMD236:BMD240 BMT236:BMT240 BNJ236:BNJ240 BNZ236:BNZ240 BOP236:BOP240 BPF236:BPF240 BPV236:BPV240 BQL236:BQL240 BRB236:BRB240 BRR236:BRR240 BSH236:BSH240 BSX236:BSX240 BTN236:BTN240 BUD236:BUD240 BUT236:BUT240 BVJ236:BVJ240 BVZ236:BVZ240 BWP236:BWP240 BXF236:BXF240 BXV236:BXV240 BYL236:BYL240 BZB236:BZB240 BZR236:BZR240 CAH236:CAH240 CAX236:CAX240 CBN236:CBN240 CCD236:CCD240 CCT236:CCT240 CDJ236:CDJ240 CDZ236:CDZ240 CEP236:CEP240 CFF236:CFF240 CFV236:CFV240 CGL236:CGL240 CHB236:CHB240 CHR236:CHR240 CIH236:CIH240 CIX236:CIX240 CJN236:CJN240 CKD236:CKD240 CKT236:CKT240 CLJ236:CLJ240 CLZ236:CLZ240 CMP236:CMP240 CNF236:CNF240 CNV236:CNV240 COL236:COL240 CPB236:CPB240 CPR236:CPR240 CQH236:CQH240 CQX236:CQX240 CRN236:CRN240 CSD236:CSD240 CST236:CST240 CTJ236:CTJ240 CTZ236:CTZ240 CUP236:CUP240 CVF236:CVF240 CVV236:CVV240 CWL236:CWL240 CXB236:CXB240 CXR236:CXR240 CYH236:CYH240 CYX236:CYX240 CZN236:CZN240 DAD236:DAD240 DAT236:DAT240 DBJ236:DBJ240 DBZ236:DBZ240 DCP236:DCP240 DDF236:DDF240 DDV236:DDV240 DEL236:DEL240 DFB236:DFB240 DFR236:DFR240 DGH236:DGH240 DGX236:DGX240 DHN236:DHN240 DID236:DID240 DIT236:DIT240 DJJ236:DJJ240 DJZ236:DJZ240 DKP236:DKP240 DLF236:DLF240 DLV236:DLV240 DML236:DML240 DNB236:DNB240 DNR236:DNR240 DOH236:DOH240 DOX236:DOX240 DPN236:DPN240 DQD236:DQD240 DQT236:DQT240 DRJ236:DRJ240 DRZ236:DRZ240 DSP236:DSP240 DTF236:DTF240 DTV236:DTV240 DUL236:DUL240 DVB236:DVB240 DVR236:DVR240 DWH236:DWH240 DWX236:DWX240 DXN236:DXN240 DYD236:DYD240 DYT236:DYT240 DZJ236:DZJ240 DZZ236:DZZ240 EAP236:EAP240 EBF236:EBF240 EBV236:EBV240 ECL236:ECL240 EDB236:EDB240 EDR236:EDR240 EEH236:EEH240 EEX236:EEX240 EFN236:EFN240 EGD236:EGD240 EGT236:EGT240 EHJ236:EHJ240 EHZ236:EHZ240 EIP236:EIP240 EJF236:EJF240 EJV236:EJV240 EKL236:EKL240 ELB236:ELB240 ELR236:ELR240 EMH236:EMH240 EMX236:EMX240 ENN236:ENN240 EOD236:EOD240 EOT236:EOT240 EPJ236:EPJ240 EPZ236:EPZ240 EQP236:EQP240 ERF236:ERF240 ERV236:ERV240 ESL236:ESL240 ETB236:ETB240 ETR236:ETR240 EUH236:EUH240 EUX236:EUX240 EVN236:EVN240 EWD236:EWD240 EWT236:EWT240 EXJ236:EXJ240 EXZ236:EXZ240 EYP236:EYP240 EZF236:EZF240 EZV236:EZV240 FAL236:FAL240 FBB236:FBB240 FBR236:FBR240 FCH236:FCH240 FCX236:FCX240 FDN236:FDN240 FED236:FED240 FET236:FET240 FFJ236:FFJ240 FFZ236:FFZ240 FGP236:FGP240 FHF236:FHF240 FHV236:FHV240 FIL236:FIL240 FJB236:FJB240 FJR236:FJR240 FKH236:FKH240 FKX236:FKX240 FLN236:FLN240 FMD236:FMD240 FMT236:FMT240 FNJ236:FNJ240 FNZ236:FNZ240 FOP236:FOP240 FPF236:FPF240 FPV236:FPV240 FQL236:FQL240 FRB236:FRB240 FRR236:FRR240 FSH236:FSH240 FSX236:FSX240 FTN236:FTN240 FUD236:FUD240 FUT236:FUT240 FVJ236:FVJ240 FVZ236:FVZ240 FWP236:FWP240 FXF236:FXF240 FXV236:FXV240 FYL236:FYL240 FZB236:FZB240 FZR236:FZR240 GAH236:GAH240 GAX236:GAX240 GBN236:GBN240 GCD236:GCD240 GCT236:GCT240 GDJ236:GDJ240 GDZ236:GDZ240 GEP236:GEP240 GFF236:GFF240 GFV236:GFV240 GGL236:GGL240 GHB236:GHB240 GHR236:GHR240 GIH236:GIH240 GIX236:GIX240 GJN236:GJN240 GKD236:GKD240 GKT236:GKT240 GLJ236:GLJ240 GLZ236:GLZ240 GMP236:GMP240 GNF236:GNF240 GNV236:GNV240 GOL236:GOL240 GPB236:GPB240 GPR236:GPR240 GQH236:GQH240 GQX236:GQX240 GRN236:GRN240 GSD236:GSD240 GST236:GST240 GTJ236:GTJ240 GTZ236:GTZ240 GUP236:GUP240 GVF236:GVF240 GVV236:GVV240 GWL236:GWL240 GXB236:GXB240 GXR236:GXR240 GYH236:GYH240 GYX236:GYX240 GZN236:GZN240 HAD236:HAD240 HAT236:HAT240 HBJ236:HBJ240 HBZ236:HBZ240 HCP236:HCP240 HDF236:HDF240 HDV236:HDV240 HEL236:HEL240 HFB236:HFB240 HFR236:HFR240 HGH236:HGH240 HGX236:HGX240 HHN236:HHN240 HID236:HID240 HIT236:HIT240 HJJ236:HJJ240 HJZ236:HJZ240 HKP236:HKP240 HLF236:HLF240 HLV236:HLV240 HML236:HML240 HNB236:HNB240 HNR236:HNR240 HOH236:HOH240 HOX236:HOX240 HPN236:HPN240 HQD236:HQD240 HQT236:HQT240 HRJ236:HRJ240 HRZ236:HRZ240 HSP236:HSP240 HTF236:HTF240 HTV236:HTV240 HUL236:HUL240 HVB236:HVB240 HVR236:HVR240 HWH236:HWH240 HWX236:HWX240 HXN236:HXN240 HYD236:HYD240 HYT236:HYT240 HZJ236:HZJ240 HZZ236:HZZ240 IAP236:IAP240 IBF236:IBF240 IBV236:IBV240 ICL236:ICL240 IDB236:IDB240 IDR236:IDR240 IEH236:IEH240 IEX236:IEX240 IFN236:IFN240 IGD236:IGD240 IGT236:IGT240 IHJ236:IHJ240 IHZ236:IHZ240 IIP236:IIP240 IJF236:IJF240 IJV236:IJV240 IKL236:IKL240 ILB236:ILB240 ILR236:ILR240 IMH236:IMH240 IMX236:IMX240 INN236:INN240 IOD236:IOD240 IOT236:IOT240 IPJ236:IPJ240 IPZ236:IPZ240 IQP236:IQP240 IRF236:IRF240 IRV236:IRV240 ISL236:ISL240 ITB236:ITB240 ITR236:ITR240 IUH236:IUH240 IUX236:IUX240 IVN236:IVN240 IWD236:IWD240 IWT236:IWT240 IXJ236:IXJ240 IXZ236:IXZ240 IYP236:IYP240 IZF236:IZF240 IZV236:IZV240 JAL236:JAL240 JBB236:JBB240 JBR236:JBR240 JCH236:JCH240 JCX236:JCX240 JDN236:JDN240 JED236:JED240 JET236:JET240 JFJ236:JFJ240 JFZ236:JFZ240 JGP236:JGP240 JHF236:JHF240 JHV236:JHV240 JIL236:JIL240 JJB236:JJB240 JJR236:JJR240 JKH236:JKH240 JKX236:JKX240 JLN236:JLN240 JMD236:JMD240 JMT236:JMT240 JNJ236:JNJ240 JNZ236:JNZ240 JOP236:JOP240 JPF236:JPF240 JPV236:JPV240 JQL236:JQL240 JRB236:JRB240 JRR236:JRR240 JSH236:JSH240 JSX236:JSX240 JTN236:JTN240 JUD236:JUD240 JUT236:JUT240 JVJ236:JVJ240 JVZ236:JVZ240 JWP236:JWP240 JXF236:JXF240 JXV236:JXV240 JYL236:JYL240 JZB236:JZB240 JZR236:JZR240 KAH236:KAH240 KAX236:KAX240 KBN236:KBN240 KCD236:KCD240 KCT236:KCT240 KDJ236:KDJ240 KDZ236:KDZ240 KEP236:KEP240 KFF236:KFF240 KFV236:KFV240 KGL236:KGL240 KHB236:KHB240 KHR236:KHR240 KIH236:KIH240 KIX236:KIX240 KJN236:KJN240 KKD236:KKD240 KKT236:KKT240 KLJ236:KLJ240 KLZ236:KLZ240 KMP236:KMP240 KNF236:KNF240 KNV236:KNV240 KOL236:KOL240 KPB236:KPB240 KPR236:KPR240 KQH236:KQH240 KQX236:KQX240 KRN236:KRN240 KSD236:KSD240 KST236:KST240 KTJ236:KTJ240 KTZ236:KTZ240 KUP236:KUP240 KVF236:KVF240 KVV236:KVV240 KWL236:KWL240 KXB236:KXB240 KXR236:KXR240 KYH236:KYH240 KYX236:KYX240 KZN236:KZN240 LAD236:LAD240 LAT236:LAT240 LBJ236:LBJ240 LBZ236:LBZ240 LCP236:LCP240 LDF236:LDF240 LDV236:LDV240 LEL236:LEL240 LFB236:LFB240 LFR236:LFR240 LGH236:LGH240 LGX236:LGX240 LHN236:LHN240 LID236:LID240 LIT236:LIT240 LJJ236:LJJ240 LJZ236:LJZ240 LKP236:LKP240 LLF236:LLF240 LLV236:LLV240 LML236:LML240 LNB236:LNB240 LNR236:LNR240 LOH236:LOH240 LOX236:LOX240 LPN236:LPN240 LQD236:LQD240 LQT236:LQT240 LRJ236:LRJ240 LRZ236:LRZ240 LSP236:LSP240 LTF236:LTF240 LTV236:LTV240 LUL236:LUL240 LVB236:LVB240 LVR236:LVR240 LWH236:LWH240 LWX236:LWX240 LXN236:LXN240 LYD236:LYD240 LYT236:LYT240 LZJ236:LZJ240 LZZ236:LZZ240 MAP236:MAP240 MBF236:MBF240 MBV236:MBV240 MCL236:MCL240 MDB236:MDB240 MDR236:MDR240 MEH236:MEH240 MEX236:MEX240 MFN236:MFN240 MGD236:MGD240 MGT236:MGT240 MHJ236:MHJ240 MHZ236:MHZ240 MIP236:MIP240 MJF236:MJF240 MJV236:MJV240 MKL236:MKL240 MLB236:MLB240 MLR236:MLR240 MMH236:MMH240 MMX236:MMX240 MNN236:MNN240 MOD236:MOD240 MOT236:MOT240 MPJ236:MPJ240 MPZ236:MPZ240 MQP236:MQP240 MRF236:MRF240 MRV236:MRV240 MSL236:MSL240 MTB236:MTB240 MTR236:MTR240 MUH236:MUH240 MUX236:MUX240 MVN236:MVN240 MWD236:MWD240 MWT236:MWT240 MXJ236:MXJ240 MXZ236:MXZ240 MYP236:MYP240 MZF236:MZF240 MZV236:MZV240 NAL236:NAL240 NBB236:NBB240 NBR236:NBR240 NCH236:NCH240 NCX236:NCX240 NDN236:NDN240 NED236:NED240 NET236:NET240 NFJ236:NFJ240 NFZ236:NFZ240 NGP236:NGP240 NHF236:NHF240 NHV236:NHV240 NIL236:NIL240 NJB236:NJB240 NJR236:NJR240 NKH236:NKH240 NKX236:NKX240 NLN236:NLN240 NMD236:NMD240 NMT236:NMT240 NNJ236:NNJ240 NNZ236:NNZ240 NOP236:NOP240 NPF236:NPF240 NPV236:NPV240 NQL236:NQL240 NRB236:NRB240 NRR236:NRR240 NSH236:NSH240 NSX236:NSX240 NTN236:NTN240 NUD236:NUD240 NUT236:NUT240 NVJ236:NVJ240 NVZ236:NVZ240 NWP236:NWP240 NXF236:NXF240 NXV236:NXV240 NYL236:NYL240 NZB236:NZB240 NZR236:NZR240 OAH236:OAH240 OAX236:OAX240 OBN236:OBN240 OCD236:OCD240 OCT236:OCT240 ODJ236:ODJ240 ODZ236:ODZ240 OEP236:OEP240 OFF236:OFF240 OFV236:OFV240 OGL236:OGL240 OHB236:OHB240 OHR236:OHR240 OIH236:OIH240 OIX236:OIX240 OJN236:OJN240 OKD236:OKD240 OKT236:OKT240 OLJ236:OLJ240 OLZ236:OLZ240 OMP236:OMP240 ONF236:ONF240 ONV236:ONV240 OOL236:OOL240 OPB236:OPB240 OPR236:OPR240 OQH236:OQH240 OQX236:OQX240 ORN236:ORN240 OSD236:OSD240 OST236:OST240 OTJ236:OTJ240 OTZ236:OTZ240 OUP236:OUP240 OVF236:OVF240 OVV236:OVV240 OWL236:OWL240 OXB236:OXB240 OXR236:OXR240 OYH236:OYH240 OYX236:OYX240 OZN236:OZN240 PAD236:PAD240 PAT236:PAT240 PBJ236:PBJ240 PBZ236:PBZ240 PCP236:PCP240 PDF236:PDF240 PDV236:PDV240 PEL236:PEL240 PFB236:PFB240 PFR236:PFR240 PGH236:PGH240 PGX236:PGX240 PHN236:PHN240 PID236:PID240 PIT236:PIT240 PJJ236:PJJ240 PJZ236:PJZ240 PKP236:PKP240 PLF236:PLF240 PLV236:PLV240 PML236:PML240 PNB236:PNB240 PNR236:PNR240 POH236:POH240 POX236:POX240 PPN236:PPN240 PQD236:PQD240 PQT236:PQT240 PRJ236:PRJ240 PRZ236:PRZ240 PSP236:PSP240 PTF236:PTF240 PTV236:PTV240 PUL236:PUL240 PVB236:PVB240 PVR236:PVR240 PWH236:PWH240 PWX236:PWX240 PXN236:PXN240 PYD236:PYD240 PYT236:PYT240 PZJ236:PZJ240 PZZ236:PZZ240 QAP236:QAP240 QBF236:QBF240 QBV236:QBV240 QCL236:QCL240 QDB236:QDB240 QDR236:QDR240 QEH236:QEH240 QEX236:QEX240 QFN236:QFN240 QGD236:QGD240 QGT236:QGT240 QHJ236:QHJ240 QHZ236:QHZ240 QIP236:QIP240 QJF236:QJF240 QJV236:QJV240 QKL236:QKL240 QLB236:QLB240 QLR236:QLR240 QMH236:QMH240 QMX236:QMX240 QNN236:QNN240 QOD236:QOD240 QOT236:QOT240 QPJ236:QPJ240 QPZ236:QPZ240 QQP236:QQP240 QRF236:QRF240 QRV236:QRV240 QSL236:QSL240 QTB236:QTB240 QTR236:QTR240 QUH236:QUH240 QUX236:QUX240 QVN236:QVN240 QWD236:QWD240 QWT236:QWT240 QXJ236:QXJ240 QXZ236:QXZ240 QYP236:QYP240 QZF236:QZF240 QZV236:QZV240 RAL236:RAL240 RBB236:RBB240 RBR236:RBR240 RCH236:RCH240 RCX236:RCX240 RDN236:RDN240 RED236:RED240 RET236:RET240 RFJ236:RFJ240 RFZ236:RFZ240 RGP236:RGP240 RHF236:RHF240 RHV236:RHV240 RIL236:RIL240 RJB236:RJB240 RJR236:RJR240 RKH236:RKH240 RKX236:RKX240 RLN236:RLN240 RMD236:RMD240 RMT236:RMT240 RNJ236:RNJ240 RNZ236:RNZ240 ROP236:ROP240 RPF236:RPF240 RPV236:RPV240 RQL236:RQL240 RRB236:RRB240 RRR236:RRR240 RSH236:RSH240 RSX236:RSX240 RTN236:RTN240 RUD236:RUD240 RUT236:RUT240 RVJ236:RVJ240 RVZ236:RVZ240 RWP236:RWP240 RXF236:RXF240 RXV236:RXV240 RYL236:RYL240 RZB236:RZB240 RZR236:RZR240 SAH236:SAH240 SAX236:SAX240 SBN236:SBN240 SCD236:SCD240 SCT236:SCT240 SDJ236:SDJ240 SDZ236:SDZ240 SEP236:SEP240 SFF236:SFF240 SFV236:SFV240 SGL236:SGL240 SHB236:SHB240 SHR236:SHR240 SIH236:SIH240 SIX236:SIX240 SJN236:SJN240 SKD236:SKD240 SKT236:SKT240 SLJ236:SLJ240 SLZ236:SLZ240 SMP236:SMP240 SNF236:SNF240 SNV236:SNV240 SOL236:SOL240 SPB236:SPB240 SPR236:SPR240 SQH236:SQH240 SQX236:SQX240 SRN236:SRN240 SSD236:SSD240 SST236:SST240 STJ236:STJ240 STZ236:STZ240 SUP236:SUP240 SVF236:SVF240 SVV236:SVV240 SWL236:SWL240 SXB236:SXB240 SXR236:SXR240 SYH236:SYH240 SYX236:SYX240 SZN236:SZN240 TAD236:TAD240 TAT236:TAT240 TBJ236:TBJ240 TBZ236:TBZ240 TCP236:TCP240 TDF236:TDF240 TDV236:TDV240 TEL236:TEL240 TFB236:TFB240 TFR236:TFR240 TGH236:TGH240 TGX236:TGX240 THN236:THN240 TID236:TID240 TIT236:TIT240 TJJ236:TJJ240 TJZ236:TJZ240 TKP236:TKP240 TLF236:TLF240 TLV236:TLV240 TML236:TML240 TNB236:TNB240 TNR236:TNR240 TOH236:TOH240 TOX236:TOX240 TPN236:TPN240 TQD236:TQD240 TQT236:TQT240 TRJ236:TRJ240 TRZ236:TRZ240 TSP236:TSP240 TTF236:TTF240 TTV236:TTV240 TUL236:TUL240 TVB236:TVB240 TVR236:TVR240 TWH236:TWH240 TWX236:TWX240 TXN236:TXN240 TYD236:TYD240 TYT236:TYT240 TZJ236:TZJ240 TZZ236:TZZ240 UAP236:UAP240 UBF236:UBF240 UBV236:UBV240 UCL236:UCL240 UDB236:UDB240 UDR236:UDR240 UEH236:UEH240 UEX236:UEX240 UFN236:UFN240 UGD236:UGD240 UGT236:UGT240 UHJ236:UHJ240 UHZ236:UHZ240 UIP236:UIP240 UJF236:UJF240 UJV236:UJV240 UKL236:UKL240 ULB236:ULB240 ULR236:ULR240 UMH236:UMH240 UMX236:UMX240 UNN236:UNN240 UOD236:UOD240 UOT236:UOT240 UPJ236:UPJ240 UPZ236:UPZ240 UQP236:UQP240 URF236:URF240 URV236:URV240 USL236:USL240 UTB236:UTB240 UTR236:UTR240 UUH236:UUH240 UUX236:UUX240 UVN236:UVN240 UWD236:UWD240 UWT236:UWT240 UXJ236:UXJ240 UXZ236:UXZ240 UYP236:UYP240 UZF236:UZF240 UZV236:UZV240 VAL236:VAL240 VBB236:VBB240 VBR236:VBR240 VCH236:VCH240 VCX236:VCX240 VDN236:VDN240 VED236:VED240 VET236:VET240 VFJ236:VFJ240 VFZ236:VFZ240 VGP236:VGP240 VHF236:VHF240 VHV236:VHV240 VIL236:VIL240 VJB236:VJB240 VJR236:VJR240 VKH236:VKH240 VKX236:VKX240 VLN236:VLN240 VMD236:VMD240 VMT236:VMT240 VNJ236:VNJ240 VNZ236:VNZ240 VOP236:VOP240 VPF236:VPF240 VPV236:VPV240 VQL236:VQL240 VRB236:VRB240 VRR236:VRR240 VSH236:VSH240 VSX236:VSX240 VTN236:VTN240 VUD236:VUD240 VUT236:VUT240 VVJ236:VVJ240 VVZ236:VVZ240 VWP236:VWP240 VXF236:VXF240 VXV236:VXV240 VYL236:VYL240 VZB236:VZB240 VZR236:VZR240 WAH236:WAH240 WAX236:WAX240 WBN236:WBN240 WCD236:WCD240 WCT236:WCT240 WDJ236:WDJ240 WDZ236:WDZ240 WEP236:WEP240 WFF236:WFF240 WFV236:WFV240 WGL236:WGL240 WHB236:WHB240 WHR236:WHR240 WIH236:WIH240 WIX236:WIX240 WJN236:WJN240 WKD236:WKD240 WKT236:WKT240 WLJ236:WLJ240 WLZ236:WLZ240 WMP236:WMP240 WNF236:WNF240 WNV236:WNV240 WOL236:WOL240 WPB236:WPB240 WPR236:WPR240 WQH236:WQH240 WQX236:WQX240 WRN236:WRN240 WSD236:WSD240 WST236:WST240 WTJ236:WTJ240 WTZ236:WTZ240 WUP236:WUP240 WVF236:WVF240 WVV236:WVV240 WWL236:WWL240 WXB236:WXB240 WXR236:WXR240 WYH236:WYH240 WYX236:WYX240 WZN236:WZN240 XAD236:XAD240 XAT236:XAT240 XBJ236:XBJ240 XBZ236:XBZ240 XCP236:XCP240 XDF236:XDF240 XDV236:XDV240 XEL236:XEL240">
    <cfRule type="cellIs" dxfId="24" priority="516" operator="greaterThan">
      <formula>25000</formula>
    </cfRule>
  </conditionalFormatting>
  <dataValidations count="7">
    <dataValidation showInputMessage="1" showErrorMessage="1" prompt="Se va completa cu data finalizarii contractului, daca este cazul; altfel, se trece data identica cu data facturii." sqref="N743" xr:uid="{56CF8952-589D-42E3-B03A-F18B05B678EF}"/>
    <dataValidation allowBlank="1" showInputMessage="1" showErrorMessage="1" prompt="Se va completa cu data finalizarii contractului, daca este cazul; altfel, se trece data identica cu data facturii." sqref="N744:N745" xr:uid="{B5B05220-57D1-4D9C-85C9-E1DE2F8A2AFE}"/>
    <dataValidation type="date" allowBlank="1" showInputMessage="1" showErrorMessage="1" prompt="Se va completa numai dupa emitere OI, daca este cazul; altfel, se va trece data identica cu data contractului/data facturii." sqref="M743:M746" xr:uid="{DD36AA55-F296-467A-BF08-8E13E2D6E6EF}">
      <formula1>36526</formula1>
      <formula2>47483</formula2>
    </dataValidation>
    <dataValidation type="decimal" operator="greaterThan" allowBlank="1" showInputMessage="1" showErrorMessage="1" sqref="R743 R834:R850" xr:uid="{2D909EEB-AD97-455B-AE57-9F68A5DEAF6B}">
      <formula1>0</formula1>
    </dataValidation>
    <dataValidation type="decimal" operator="greaterThan" allowBlank="1" showInputMessage="1" showErrorMessage="1" sqref="I743:I760 P760 P758 P746 R744:R760 P748:P756 P838:P841 P843:P847 I834:K850" xr:uid="{C6C4F8EC-6BC0-45D0-8AA6-790FEAFDB5C0}">
      <formula1>-1</formula1>
    </dataValidation>
    <dataValidation type="list" allowBlank="1" showInputMessage="1" showErrorMessage="1" sqref="E876:E877 E774:E778 E701 E743:E745 E833:E855" xr:uid="{8749D230-134E-43C5-BF6B-CECB02106C3A}">
      <formula1>"Licitatie,Cerere de oferta,Negociere cu publicare,Negociere fara publicare,Achizitie directa,Procedura simplificata,Negociere competitiva,Dialogul competitiv,Parteneriar pentru inovare,Concurs de solutii, "</formula1>
    </dataValidation>
    <dataValidation allowBlank="1" showInputMessage="1" showErrorMessage="1" prompt="Nu se completeaza cu NA!" sqref="G876:G877 G726:G728 G774:G775 G701 G743:G746 G833:G852" xr:uid="{17E8ADE9-6FA2-4EFC-BD70-AE00D6E5230B}"/>
  </dataValidations>
  <pageMargins left="0.7" right="0.7" top="0.75" bottom="0.75" header="0.3" footer="0.3"/>
  <pageSetup scale="10" fitToHeight="0" orientation="portrait" verticalDpi="0" r:id="rId1"/>
  <ignoredErrors>
    <ignoredError sqref="P369:P371 P448:P451 P432 P388 P390 P379 P322:P356 P47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846C-B8AE-444D-A54E-841E419E87E0}">
  <sheetPr>
    <pageSetUpPr fitToPage="1"/>
  </sheetPr>
  <dimension ref="A1:W1169"/>
  <sheetViews>
    <sheetView tabSelected="1" zoomScale="55" zoomScaleNormal="55" workbookViewId="0">
      <selection activeCell="E1" sqref="E1"/>
    </sheetView>
  </sheetViews>
  <sheetFormatPr defaultRowHeight="15.75" x14ac:dyDescent="0.25"/>
  <cols>
    <col min="1" max="1" width="7.140625" style="27" customWidth="1"/>
    <col min="2" max="2" width="23.42578125" style="5" customWidth="1"/>
    <col min="3" max="3" width="22.7109375" style="27" customWidth="1"/>
    <col min="4" max="4" width="59.140625" style="27" customWidth="1"/>
    <col min="5" max="5" width="17.42578125" style="5" customWidth="1"/>
    <col min="6" max="6" width="14.28515625" style="27" customWidth="1"/>
    <col min="7" max="7" width="23.7109375" style="5" customWidth="1"/>
    <col min="8" max="8" width="24.42578125" style="27" customWidth="1"/>
    <col min="9" max="9" width="23.140625" style="28" customWidth="1"/>
    <col min="10" max="10" width="15.7109375" style="5" customWidth="1"/>
    <col min="11" max="11" width="29.28515625" style="29" customWidth="1"/>
    <col min="12" max="12" width="15" style="29" customWidth="1"/>
    <col min="13" max="13" width="24.42578125" style="5" customWidth="1"/>
    <col min="14" max="14" width="17.140625" style="28" customWidth="1"/>
    <col min="15" max="15" width="22.42578125" style="28" customWidth="1"/>
    <col min="16" max="16" width="15.5703125" style="28" bestFit="1" customWidth="1"/>
    <col min="17" max="17" width="15.85546875" style="27" customWidth="1"/>
    <col min="18" max="18" width="18.5703125" style="27" customWidth="1"/>
    <col min="19" max="16384" width="9.140625" style="27"/>
  </cols>
  <sheetData>
    <row r="1" spans="1:17" s="25" customFormat="1" ht="78.75" x14ac:dyDescent="0.25">
      <c r="A1" s="8" t="s">
        <v>7</v>
      </c>
      <c r="B1" s="8" t="s">
        <v>8</v>
      </c>
      <c r="C1" s="8" t="s">
        <v>30</v>
      </c>
      <c r="D1" s="8" t="s">
        <v>9</v>
      </c>
      <c r="E1" s="8" t="s">
        <v>31</v>
      </c>
      <c r="F1" s="8" t="s">
        <v>32</v>
      </c>
      <c r="G1" s="8" t="s">
        <v>28</v>
      </c>
      <c r="H1" s="9" t="s">
        <v>29</v>
      </c>
      <c r="I1" s="10" t="s">
        <v>33</v>
      </c>
      <c r="J1" s="9" t="s">
        <v>34</v>
      </c>
      <c r="K1" s="11" t="s">
        <v>35</v>
      </c>
      <c r="L1" s="11" t="s">
        <v>36</v>
      </c>
      <c r="M1" s="12" t="s">
        <v>37</v>
      </c>
      <c r="N1" s="177" t="s">
        <v>10</v>
      </c>
      <c r="O1" s="177"/>
      <c r="P1" s="9" t="s">
        <v>27</v>
      </c>
      <c r="Q1" s="8" t="s">
        <v>40</v>
      </c>
    </row>
    <row r="2" spans="1:17" s="25" customFormat="1" ht="47.25" x14ac:dyDescent="0.25">
      <c r="A2" s="20"/>
      <c r="B2" s="8"/>
      <c r="C2" s="8"/>
      <c r="D2" s="8"/>
      <c r="E2" s="8"/>
      <c r="F2" s="8"/>
      <c r="G2" s="8"/>
      <c r="H2" s="22"/>
      <c r="I2" s="23"/>
      <c r="J2" s="9"/>
      <c r="K2" s="24"/>
      <c r="L2" s="24"/>
      <c r="M2" s="12"/>
      <c r="N2" s="9" t="s">
        <v>38</v>
      </c>
      <c r="O2" s="9" t="s">
        <v>39</v>
      </c>
      <c r="P2" s="22"/>
      <c r="Q2" s="20"/>
    </row>
    <row r="3" spans="1:17" x14ac:dyDescent="0.25">
      <c r="A3" s="166" t="s">
        <v>41</v>
      </c>
      <c r="B3" s="166"/>
      <c r="C3" s="166"/>
      <c r="D3" s="166"/>
      <c r="E3" s="166"/>
      <c r="F3" s="166"/>
      <c r="G3" s="166"/>
      <c r="H3" s="166"/>
      <c r="I3" s="166"/>
      <c r="J3" s="166"/>
      <c r="K3" s="166"/>
      <c r="L3" s="166"/>
      <c r="M3" s="166"/>
      <c r="N3" s="166"/>
      <c r="O3" s="166"/>
      <c r="P3" s="166"/>
      <c r="Q3" s="166"/>
    </row>
    <row r="4" spans="1:17" x14ac:dyDescent="0.25">
      <c r="A4" s="7"/>
      <c r="B4" s="7"/>
      <c r="C4" s="7"/>
      <c r="D4" s="7"/>
      <c r="E4" s="7"/>
      <c r="F4" s="7"/>
      <c r="G4" s="7"/>
      <c r="H4" s="7"/>
      <c r="I4" s="13"/>
      <c r="J4" s="7"/>
      <c r="K4" s="7"/>
      <c r="L4" s="7"/>
      <c r="M4" s="7"/>
      <c r="N4" s="13"/>
      <c r="O4" s="13"/>
      <c r="P4" s="13"/>
      <c r="Q4" s="7"/>
    </row>
    <row r="5" spans="1:17" ht="110.25" x14ac:dyDescent="0.25">
      <c r="A5" s="2">
        <v>1</v>
      </c>
      <c r="B5" s="2" t="s">
        <v>2</v>
      </c>
      <c r="C5" s="31" t="s">
        <v>551</v>
      </c>
      <c r="D5" s="2" t="s">
        <v>552</v>
      </c>
      <c r="E5" s="2" t="s">
        <v>555</v>
      </c>
      <c r="F5" s="2">
        <v>1</v>
      </c>
      <c r="G5" s="2" t="s">
        <v>4</v>
      </c>
      <c r="H5" s="7" t="s">
        <v>15</v>
      </c>
      <c r="I5" s="1">
        <v>634032</v>
      </c>
      <c r="J5" s="6" t="s">
        <v>26</v>
      </c>
      <c r="K5" s="2" t="s">
        <v>553</v>
      </c>
      <c r="L5" s="16" t="s">
        <v>554</v>
      </c>
      <c r="M5" s="19" t="s">
        <v>833</v>
      </c>
      <c r="N5" s="1"/>
      <c r="O5" s="1"/>
      <c r="P5" s="1"/>
      <c r="Q5" s="7" t="s">
        <v>13</v>
      </c>
    </row>
    <row r="6" spans="1:17" ht="110.25" customHeight="1" x14ac:dyDescent="0.25">
      <c r="A6" s="139">
        <v>2</v>
      </c>
      <c r="B6" s="139" t="s">
        <v>43</v>
      </c>
      <c r="C6" s="178" t="s">
        <v>557</v>
      </c>
      <c r="D6" s="139" t="s">
        <v>552</v>
      </c>
      <c r="E6" s="139" t="s">
        <v>15</v>
      </c>
      <c r="F6" s="139" t="s">
        <v>15</v>
      </c>
      <c r="G6" s="139" t="s">
        <v>4</v>
      </c>
      <c r="H6" s="143" t="s">
        <v>15</v>
      </c>
      <c r="I6" s="141">
        <v>134310</v>
      </c>
      <c r="J6" s="160" t="s">
        <v>26</v>
      </c>
      <c r="K6" s="139" t="s">
        <v>448</v>
      </c>
      <c r="L6" s="163" t="s">
        <v>237</v>
      </c>
      <c r="M6" s="158"/>
      <c r="N6" s="1">
        <v>26862</v>
      </c>
      <c r="O6" s="1" t="s">
        <v>556</v>
      </c>
      <c r="P6" s="141">
        <f>SUM(N6:N10)</f>
        <v>134310</v>
      </c>
      <c r="Q6" s="143" t="s">
        <v>14</v>
      </c>
    </row>
    <row r="7" spans="1:17" x14ac:dyDescent="0.25">
      <c r="A7" s="139"/>
      <c r="B7" s="139"/>
      <c r="C7" s="178"/>
      <c r="D7" s="139"/>
      <c r="E7" s="139"/>
      <c r="F7" s="139"/>
      <c r="G7" s="139"/>
      <c r="H7" s="143"/>
      <c r="I7" s="141"/>
      <c r="J7" s="160"/>
      <c r="K7" s="139"/>
      <c r="L7" s="163"/>
      <c r="M7" s="158"/>
      <c r="N7" s="1">
        <v>26862</v>
      </c>
      <c r="O7" s="1" t="s">
        <v>834</v>
      </c>
      <c r="P7" s="141"/>
      <c r="Q7" s="143"/>
    </row>
    <row r="8" spans="1:17" x14ac:dyDescent="0.25">
      <c r="A8" s="139"/>
      <c r="B8" s="139"/>
      <c r="C8" s="178"/>
      <c r="D8" s="139"/>
      <c r="E8" s="139"/>
      <c r="F8" s="139"/>
      <c r="G8" s="139"/>
      <c r="H8" s="143"/>
      <c r="I8" s="141"/>
      <c r="J8" s="160"/>
      <c r="K8" s="139"/>
      <c r="L8" s="163"/>
      <c r="M8" s="158"/>
      <c r="N8" s="1">
        <v>26862</v>
      </c>
      <c r="O8" s="1" t="s">
        <v>835</v>
      </c>
      <c r="P8" s="141"/>
      <c r="Q8" s="143"/>
    </row>
    <row r="9" spans="1:17" x14ac:dyDescent="0.25">
      <c r="A9" s="139"/>
      <c r="B9" s="139"/>
      <c r="C9" s="178"/>
      <c r="D9" s="139"/>
      <c r="E9" s="139"/>
      <c r="F9" s="139"/>
      <c r="G9" s="139"/>
      <c r="H9" s="143"/>
      <c r="I9" s="141"/>
      <c r="J9" s="160"/>
      <c r="K9" s="139"/>
      <c r="L9" s="163"/>
      <c r="M9" s="158"/>
      <c r="N9" s="1">
        <v>26862</v>
      </c>
      <c r="O9" s="1" t="s">
        <v>836</v>
      </c>
      <c r="P9" s="141"/>
      <c r="Q9" s="143"/>
    </row>
    <row r="10" spans="1:17" x14ac:dyDescent="0.25">
      <c r="A10" s="139"/>
      <c r="B10" s="139"/>
      <c r="C10" s="178"/>
      <c r="D10" s="139"/>
      <c r="E10" s="139"/>
      <c r="F10" s="139"/>
      <c r="G10" s="139"/>
      <c r="H10" s="143"/>
      <c r="I10" s="141"/>
      <c r="J10" s="160"/>
      <c r="K10" s="139"/>
      <c r="L10" s="163"/>
      <c r="M10" s="158"/>
      <c r="N10" s="1">
        <v>26862</v>
      </c>
      <c r="O10" s="1" t="s">
        <v>1277</v>
      </c>
      <c r="P10" s="141"/>
      <c r="Q10" s="143"/>
    </row>
    <row r="11" spans="1:17" ht="110.25" customHeight="1" x14ac:dyDescent="0.25">
      <c r="A11" s="139">
        <v>3</v>
      </c>
      <c r="B11" s="139" t="s">
        <v>43</v>
      </c>
      <c r="C11" s="178" t="s">
        <v>837</v>
      </c>
      <c r="D11" s="139" t="s">
        <v>552</v>
      </c>
      <c r="E11" s="139" t="s">
        <v>15</v>
      </c>
      <c r="F11" s="139" t="s">
        <v>15</v>
      </c>
      <c r="G11" s="139" t="s">
        <v>4</v>
      </c>
      <c r="H11" s="143" t="s">
        <v>15</v>
      </c>
      <c r="I11" s="141">
        <v>107448</v>
      </c>
      <c r="J11" s="160" t="s">
        <v>26</v>
      </c>
      <c r="K11" s="139" t="s">
        <v>838</v>
      </c>
      <c r="L11" s="163" t="s">
        <v>839</v>
      </c>
      <c r="M11" s="158"/>
      <c r="N11" s="1">
        <v>26862</v>
      </c>
      <c r="O11" s="1" t="s">
        <v>1271</v>
      </c>
      <c r="P11" s="141">
        <f>SUM(N11:N14)</f>
        <v>107448</v>
      </c>
      <c r="Q11" s="143" t="s">
        <v>14</v>
      </c>
    </row>
    <row r="12" spans="1:17" x14ac:dyDescent="0.25">
      <c r="A12" s="139"/>
      <c r="B12" s="139"/>
      <c r="C12" s="178"/>
      <c r="D12" s="139"/>
      <c r="E12" s="139"/>
      <c r="F12" s="139"/>
      <c r="G12" s="139"/>
      <c r="H12" s="143"/>
      <c r="I12" s="141"/>
      <c r="J12" s="160"/>
      <c r="K12" s="139"/>
      <c r="L12" s="163"/>
      <c r="M12" s="158"/>
      <c r="N12" s="1">
        <v>26862</v>
      </c>
      <c r="O12" s="1" t="s">
        <v>1272</v>
      </c>
      <c r="P12" s="141"/>
      <c r="Q12" s="143"/>
    </row>
    <row r="13" spans="1:17" x14ac:dyDescent="0.25">
      <c r="A13" s="139"/>
      <c r="B13" s="139"/>
      <c r="C13" s="178"/>
      <c r="D13" s="139"/>
      <c r="E13" s="139"/>
      <c r="F13" s="139"/>
      <c r="G13" s="139"/>
      <c r="H13" s="143"/>
      <c r="I13" s="141"/>
      <c r="J13" s="160"/>
      <c r="K13" s="139"/>
      <c r="L13" s="163"/>
      <c r="M13" s="158"/>
      <c r="N13" s="35">
        <v>26862</v>
      </c>
      <c r="O13" s="35" t="s">
        <v>2950</v>
      </c>
      <c r="P13" s="141"/>
      <c r="Q13" s="143"/>
    </row>
    <row r="14" spans="1:17" x14ac:dyDescent="0.25">
      <c r="A14" s="139"/>
      <c r="B14" s="139"/>
      <c r="C14" s="178"/>
      <c r="D14" s="139"/>
      <c r="E14" s="139"/>
      <c r="F14" s="139"/>
      <c r="G14" s="139"/>
      <c r="H14" s="143"/>
      <c r="I14" s="141"/>
      <c r="J14" s="160"/>
      <c r="K14" s="139"/>
      <c r="L14" s="163"/>
      <c r="M14" s="158"/>
      <c r="N14" s="35">
        <v>26862</v>
      </c>
      <c r="O14" s="35" t="s">
        <v>2951</v>
      </c>
      <c r="P14" s="141"/>
      <c r="Q14" s="143"/>
    </row>
    <row r="15" spans="1:17" ht="110.25" x14ac:dyDescent="0.25">
      <c r="A15" s="2">
        <v>4</v>
      </c>
      <c r="B15" s="2" t="s">
        <v>43</v>
      </c>
      <c r="C15" s="49" t="s">
        <v>1273</v>
      </c>
      <c r="D15" s="2" t="s">
        <v>1274</v>
      </c>
      <c r="E15" s="2" t="s">
        <v>15</v>
      </c>
      <c r="F15" s="7" t="s">
        <v>15</v>
      </c>
      <c r="G15" s="2" t="s">
        <v>4</v>
      </c>
      <c r="H15" s="7" t="s">
        <v>15</v>
      </c>
      <c r="I15" s="13">
        <v>214896</v>
      </c>
      <c r="J15" s="6" t="s">
        <v>26</v>
      </c>
      <c r="K15" s="1" t="s">
        <v>1276</v>
      </c>
      <c r="L15" s="16" t="s">
        <v>1275</v>
      </c>
      <c r="M15" s="19"/>
      <c r="N15" s="35">
        <v>26862</v>
      </c>
      <c r="O15" s="35" t="s">
        <v>2952</v>
      </c>
      <c r="P15" s="1">
        <f>N15</f>
        <v>26862</v>
      </c>
      <c r="Q15" s="7" t="s">
        <v>13</v>
      </c>
    </row>
    <row r="16" spans="1:17" ht="47.25" customHeight="1" x14ac:dyDescent="0.25">
      <c r="A16" s="143">
        <v>5</v>
      </c>
      <c r="B16" s="139" t="s">
        <v>0</v>
      </c>
      <c r="C16" s="143" t="s">
        <v>236</v>
      </c>
      <c r="D16" s="139" t="s">
        <v>235</v>
      </c>
      <c r="E16" s="139" t="s">
        <v>24</v>
      </c>
      <c r="F16" s="139">
        <v>1</v>
      </c>
      <c r="G16" s="139" t="s">
        <v>5</v>
      </c>
      <c r="H16" s="139" t="s">
        <v>15</v>
      </c>
      <c r="I16" s="141">
        <v>47600</v>
      </c>
      <c r="J16" s="160" t="s">
        <v>26</v>
      </c>
      <c r="K16" s="163" t="s">
        <v>234</v>
      </c>
      <c r="L16" s="163" t="s">
        <v>237</v>
      </c>
      <c r="M16" s="158" t="s">
        <v>559</v>
      </c>
      <c r="N16" s="18">
        <v>2473.62</v>
      </c>
      <c r="O16" s="1" t="s">
        <v>238</v>
      </c>
      <c r="P16" s="141">
        <f>SUM(N16:N17)</f>
        <v>26273.62</v>
      </c>
      <c r="Q16" s="157" t="s">
        <v>13</v>
      </c>
    </row>
    <row r="17" spans="1:17" x14ac:dyDescent="0.25">
      <c r="A17" s="143"/>
      <c r="B17" s="139"/>
      <c r="C17" s="143"/>
      <c r="D17" s="139"/>
      <c r="E17" s="139"/>
      <c r="F17" s="139"/>
      <c r="G17" s="139"/>
      <c r="H17" s="139"/>
      <c r="I17" s="141"/>
      <c r="J17" s="160"/>
      <c r="K17" s="163"/>
      <c r="L17" s="163"/>
      <c r="M17" s="158"/>
      <c r="N17" s="18">
        <v>23800</v>
      </c>
      <c r="O17" s="1" t="s">
        <v>558</v>
      </c>
      <c r="P17" s="141"/>
      <c r="Q17" s="157"/>
    </row>
    <row r="18" spans="1:17" ht="63" x14ac:dyDescent="0.25">
      <c r="A18" s="143"/>
      <c r="B18" s="139"/>
      <c r="C18" s="143"/>
      <c r="D18" s="139"/>
      <c r="E18" s="139"/>
      <c r="F18" s="139"/>
      <c r="G18" s="139"/>
      <c r="H18" s="139"/>
      <c r="I18" s="141"/>
      <c r="J18" s="160"/>
      <c r="K18" s="163"/>
      <c r="L18" s="163"/>
      <c r="M18" s="19" t="s">
        <v>840</v>
      </c>
      <c r="N18" s="18"/>
      <c r="O18" s="1"/>
      <c r="P18" s="141"/>
      <c r="Q18" s="157"/>
    </row>
    <row r="19" spans="1:17" ht="63" x14ac:dyDescent="0.25">
      <c r="A19" s="143"/>
      <c r="B19" s="139"/>
      <c r="C19" s="143"/>
      <c r="D19" s="139"/>
      <c r="E19" s="139"/>
      <c r="F19" s="139"/>
      <c r="G19" s="139"/>
      <c r="H19" s="139"/>
      <c r="I19" s="141"/>
      <c r="J19" s="160"/>
      <c r="K19" s="163"/>
      <c r="L19" s="163"/>
      <c r="M19" s="19" t="s">
        <v>1278</v>
      </c>
      <c r="N19" s="18"/>
      <c r="O19" s="1"/>
      <c r="P19" s="141"/>
      <c r="Q19" s="157"/>
    </row>
    <row r="20" spans="1:17" ht="47.25" customHeight="1" x14ac:dyDescent="0.25">
      <c r="A20" s="143">
        <v>6</v>
      </c>
      <c r="B20" s="139" t="s">
        <v>0</v>
      </c>
      <c r="C20" s="143" t="s">
        <v>423</v>
      </c>
      <c r="D20" s="139" t="s">
        <v>422</v>
      </c>
      <c r="E20" s="139" t="s">
        <v>24</v>
      </c>
      <c r="F20" s="139">
        <v>1</v>
      </c>
      <c r="G20" s="139" t="s">
        <v>239</v>
      </c>
      <c r="H20" s="143" t="s">
        <v>15</v>
      </c>
      <c r="I20" s="141">
        <v>187353.60000000001</v>
      </c>
      <c r="J20" s="160" t="s">
        <v>26</v>
      </c>
      <c r="K20" s="139" t="s">
        <v>421</v>
      </c>
      <c r="L20" s="163" t="s">
        <v>237</v>
      </c>
      <c r="M20" s="158" t="s">
        <v>562</v>
      </c>
      <c r="N20" s="18">
        <v>23419.200000000001</v>
      </c>
      <c r="O20" s="1" t="s">
        <v>424</v>
      </c>
      <c r="P20" s="141">
        <f>SUM(N20:N29)</f>
        <v>236947.19999999995</v>
      </c>
      <c r="Q20" s="157" t="s">
        <v>14</v>
      </c>
    </row>
    <row r="21" spans="1:17" x14ac:dyDescent="0.25">
      <c r="A21" s="143"/>
      <c r="B21" s="139"/>
      <c r="C21" s="143"/>
      <c r="D21" s="139"/>
      <c r="E21" s="139"/>
      <c r="F21" s="139"/>
      <c r="G21" s="139"/>
      <c r="H21" s="143"/>
      <c r="I21" s="141"/>
      <c r="J21" s="160"/>
      <c r="K21" s="139"/>
      <c r="L21" s="163"/>
      <c r="M21" s="158"/>
      <c r="N21" s="18">
        <v>23419.200000000001</v>
      </c>
      <c r="O21" s="1" t="s">
        <v>560</v>
      </c>
      <c r="P21" s="141"/>
      <c r="Q21" s="157"/>
    </row>
    <row r="22" spans="1:17" x14ac:dyDescent="0.25">
      <c r="A22" s="143"/>
      <c r="B22" s="139"/>
      <c r="C22" s="143"/>
      <c r="D22" s="139"/>
      <c r="E22" s="139"/>
      <c r="F22" s="139"/>
      <c r="G22" s="139"/>
      <c r="H22" s="143"/>
      <c r="I22" s="141"/>
      <c r="J22" s="160"/>
      <c r="K22" s="139"/>
      <c r="L22" s="163"/>
      <c r="M22" s="158"/>
      <c r="N22" s="18">
        <v>23419.200000000001</v>
      </c>
      <c r="O22" s="1" t="s">
        <v>561</v>
      </c>
      <c r="P22" s="141"/>
      <c r="Q22" s="157"/>
    </row>
    <row r="23" spans="1:17" x14ac:dyDescent="0.25">
      <c r="A23" s="143"/>
      <c r="B23" s="139"/>
      <c r="C23" s="143"/>
      <c r="D23" s="139"/>
      <c r="E23" s="139"/>
      <c r="F23" s="139"/>
      <c r="G23" s="139"/>
      <c r="H23" s="143"/>
      <c r="I23" s="141"/>
      <c r="J23" s="160"/>
      <c r="K23" s="139"/>
      <c r="L23" s="163"/>
      <c r="M23" s="158"/>
      <c r="N23" s="18">
        <v>23812.799999999999</v>
      </c>
      <c r="O23" s="1" t="s">
        <v>563</v>
      </c>
      <c r="P23" s="141"/>
      <c r="Q23" s="157"/>
    </row>
    <row r="24" spans="1:17" ht="78.75" customHeight="1" x14ac:dyDescent="0.25">
      <c r="A24" s="143"/>
      <c r="B24" s="139"/>
      <c r="C24" s="143"/>
      <c r="D24" s="139"/>
      <c r="E24" s="139"/>
      <c r="F24" s="139"/>
      <c r="G24" s="139"/>
      <c r="H24" s="143"/>
      <c r="I24" s="141"/>
      <c r="J24" s="160"/>
      <c r="K24" s="139"/>
      <c r="L24" s="163"/>
      <c r="M24" s="158"/>
      <c r="N24" s="18">
        <v>23812.799999999999</v>
      </c>
      <c r="O24" s="1" t="s">
        <v>842</v>
      </c>
      <c r="P24" s="141"/>
      <c r="Q24" s="157"/>
    </row>
    <row r="25" spans="1:17" x14ac:dyDescent="0.25">
      <c r="A25" s="143"/>
      <c r="B25" s="139"/>
      <c r="C25" s="143"/>
      <c r="D25" s="139"/>
      <c r="E25" s="139"/>
      <c r="F25" s="139"/>
      <c r="G25" s="139"/>
      <c r="H25" s="143"/>
      <c r="I25" s="141"/>
      <c r="J25" s="160"/>
      <c r="K25" s="139"/>
      <c r="L25" s="163"/>
      <c r="M25" s="158"/>
      <c r="N25" s="18">
        <v>23812.799999999999</v>
      </c>
      <c r="O25" s="1" t="s">
        <v>843</v>
      </c>
      <c r="P25" s="141"/>
      <c r="Q25" s="157"/>
    </row>
    <row r="26" spans="1:17" x14ac:dyDescent="0.25">
      <c r="A26" s="143"/>
      <c r="B26" s="139"/>
      <c r="C26" s="143"/>
      <c r="D26" s="139"/>
      <c r="E26" s="139"/>
      <c r="F26" s="139"/>
      <c r="G26" s="139"/>
      <c r="H26" s="143"/>
      <c r="I26" s="141"/>
      <c r="J26" s="160"/>
      <c r="K26" s="139"/>
      <c r="L26" s="163"/>
      <c r="M26" s="158"/>
      <c r="N26" s="18">
        <v>23812.799999999999</v>
      </c>
      <c r="O26" s="1" t="s">
        <v>1279</v>
      </c>
      <c r="P26" s="141"/>
      <c r="Q26" s="157"/>
    </row>
    <row r="27" spans="1:17" x14ac:dyDescent="0.25">
      <c r="A27" s="143"/>
      <c r="B27" s="139"/>
      <c r="C27" s="143"/>
      <c r="D27" s="139"/>
      <c r="E27" s="139"/>
      <c r="F27" s="139"/>
      <c r="G27" s="139"/>
      <c r="H27" s="143"/>
      <c r="I27" s="141"/>
      <c r="J27" s="160"/>
      <c r="K27" s="139"/>
      <c r="L27" s="163"/>
      <c r="M27" s="158"/>
      <c r="N27" s="18">
        <v>23812.799999999999</v>
      </c>
      <c r="O27" s="1" t="s">
        <v>1279</v>
      </c>
      <c r="P27" s="141"/>
      <c r="Q27" s="157"/>
    </row>
    <row r="28" spans="1:17" ht="78.75" customHeight="1" x14ac:dyDescent="0.25">
      <c r="A28" s="143"/>
      <c r="B28" s="139"/>
      <c r="C28" s="143"/>
      <c r="D28" s="139"/>
      <c r="E28" s="139"/>
      <c r="F28" s="139"/>
      <c r="G28" s="139"/>
      <c r="H28" s="143"/>
      <c r="I28" s="141"/>
      <c r="J28" s="160"/>
      <c r="K28" s="139"/>
      <c r="L28" s="163"/>
      <c r="M28" s="164" t="s">
        <v>841</v>
      </c>
      <c r="N28" s="18">
        <v>23812.799999999999</v>
      </c>
      <c r="O28" s="1" t="s">
        <v>1280</v>
      </c>
      <c r="P28" s="141"/>
      <c r="Q28" s="157"/>
    </row>
    <row r="29" spans="1:17" x14ac:dyDescent="0.25">
      <c r="A29" s="143"/>
      <c r="B29" s="139"/>
      <c r="C29" s="143"/>
      <c r="D29" s="139"/>
      <c r="E29" s="139"/>
      <c r="F29" s="139"/>
      <c r="G29" s="139"/>
      <c r="H29" s="143"/>
      <c r="I29" s="141"/>
      <c r="J29" s="160"/>
      <c r="K29" s="139"/>
      <c r="L29" s="163"/>
      <c r="M29" s="164"/>
      <c r="N29" s="18">
        <v>23812.799999999999</v>
      </c>
      <c r="O29" s="1" t="s">
        <v>1281</v>
      </c>
      <c r="P29" s="141"/>
      <c r="Q29" s="157"/>
    </row>
    <row r="30" spans="1:17" ht="126" customHeight="1" x14ac:dyDescent="0.25">
      <c r="A30" s="143">
        <v>7</v>
      </c>
      <c r="B30" s="139" t="s">
        <v>0</v>
      </c>
      <c r="C30" s="143" t="s">
        <v>427</v>
      </c>
      <c r="D30" s="139" t="s">
        <v>426</v>
      </c>
      <c r="E30" s="139" t="s">
        <v>293</v>
      </c>
      <c r="F30" s="139">
        <v>3</v>
      </c>
      <c r="G30" s="139" t="s">
        <v>292</v>
      </c>
      <c r="H30" s="143" t="s">
        <v>15</v>
      </c>
      <c r="I30" s="141">
        <v>1049302.01</v>
      </c>
      <c r="J30" s="160" t="s">
        <v>26</v>
      </c>
      <c r="K30" s="139" t="s">
        <v>425</v>
      </c>
      <c r="L30" s="159" t="s">
        <v>237</v>
      </c>
      <c r="M30" s="139" t="s">
        <v>567</v>
      </c>
      <c r="N30" s="1">
        <v>595</v>
      </c>
      <c r="O30" s="1" t="s">
        <v>428</v>
      </c>
      <c r="P30" s="141">
        <f>SUM(N30:N97)</f>
        <v>1581752.9099999997</v>
      </c>
      <c r="Q30" s="157" t="s">
        <v>13</v>
      </c>
    </row>
    <row r="31" spans="1:17" x14ac:dyDescent="0.25">
      <c r="A31" s="143"/>
      <c r="B31" s="139"/>
      <c r="C31" s="143"/>
      <c r="D31" s="139"/>
      <c r="E31" s="139"/>
      <c r="F31" s="139"/>
      <c r="G31" s="139"/>
      <c r="H31" s="143"/>
      <c r="I31" s="141"/>
      <c r="J31" s="160"/>
      <c r="K31" s="139"/>
      <c r="L31" s="159"/>
      <c r="M31" s="139"/>
      <c r="N31" s="1">
        <v>2188.56</v>
      </c>
      <c r="O31" s="1" t="s">
        <v>429</v>
      </c>
      <c r="P31" s="141"/>
      <c r="Q31" s="157"/>
    </row>
    <row r="32" spans="1:17" x14ac:dyDescent="0.25">
      <c r="A32" s="143"/>
      <c r="B32" s="139"/>
      <c r="C32" s="143"/>
      <c r="D32" s="139"/>
      <c r="E32" s="139"/>
      <c r="F32" s="139"/>
      <c r="G32" s="139"/>
      <c r="H32" s="143"/>
      <c r="I32" s="141"/>
      <c r="J32" s="160"/>
      <c r="K32" s="139"/>
      <c r="L32" s="159"/>
      <c r="M32" s="139"/>
      <c r="N32" s="1">
        <v>71057.279999999999</v>
      </c>
      <c r="O32" s="1" t="s">
        <v>430</v>
      </c>
      <c r="P32" s="141"/>
      <c r="Q32" s="157"/>
    </row>
    <row r="33" spans="1:17" x14ac:dyDescent="0.25">
      <c r="A33" s="143"/>
      <c r="B33" s="139"/>
      <c r="C33" s="143"/>
      <c r="D33" s="139"/>
      <c r="E33" s="139"/>
      <c r="F33" s="139"/>
      <c r="G33" s="139"/>
      <c r="H33" s="143"/>
      <c r="I33" s="141"/>
      <c r="J33" s="160"/>
      <c r="K33" s="139"/>
      <c r="L33" s="159"/>
      <c r="M33" s="139"/>
      <c r="N33" s="1">
        <v>27488.26</v>
      </c>
      <c r="O33" s="1" t="s">
        <v>565</v>
      </c>
      <c r="P33" s="141"/>
      <c r="Q33" s="157"/>
    </row>
    <row r="34" spans="1:17" x14ac:dyDescent="0.25">
      <c r="A34" s="143"/>
      <c r="B34" s="139"/>
      <c r="C34" s="143"/>
      <c r="D34" s="139"/>
      <c r="E34" s="139"/>
      <c r="F34" s="139"/>
      <c r="G34" s="139"/>
      <c r="H34" s="143"/>
      <c r="I34" s="141"/>
      <c r="J34" s="160"/>
      <c r="K34" s="139"/>
      <c r="L34" s="159"/>
      <c r="M34" s="139"/>
      <c r="N34" s="1">
        <v>5851.82</v>
      </c>
      <c r="O34" s="1" t="s">
        <v>564</v>
      </c>
      <c r="P34" s="141"/>
      <c r="Q34" s="157"/>
    </row>
    <row r="35" spans="1:17" x14ac:dyDescent="0.25">
      <c r="A35" s="143"/>
      <c r="B35" s="139"/>
      <c r="C35" s="143"/>
      <c r="D35" s="139"/>
      <c r="E35" s="139"/>
      <c r="F35" s="139"/>
      <c r="G35" s="139"/>
      <c r="H35" s="143"/>
      <c r="I35" s="141"/>
      <c r="J35" s="160"/>
      <c r="K35" s="139"/>
      <c r="L35" s="159"/>
      <c r="M35" s="139"/>
      <c r="N35" s="1">
        <v>595</v>
      </c>
      <c r="O35" s="1" t="s">
        <v>566</v>
      </c>
      <c r="P35" s="141"/>
      <c r="Q35" s="157"/>
    </row>
    <row r="36" spans="1:17" x14ac:dyDescent="0.25">
      <c r="A36" s="143"/>
      <c r="B36" s="139"/>
      <c r="C36" s="143"/>
      <c r="D36" s="139"/>
      <c r="E36" s="139"/>
      <c r="F36" s="139"/>
      <c r="G36" s="139"/>
      <c r="H36" s="143"/>
      <c r="I36" s="141"/>
      <c r="J36" s="160"/>
      <c r="K36" s="139"/>
      <c r="L36" s="159"/>
      <c r="M36" s="139"/>
      <c r="N36" s="1">
        <v>2626.28</v>
      </c>
      <c r="O36" s="1" t="s">
        <v>568</v>
      </c>
      <c r="P36" s="141"/>
      <c r="Q36" s="157"/>
    </row>
    <row r="37" spans="1:17" x14ac:dyDescent="0.25">
      <c r="A37" s="143"/>
      <c r="B37" s="139"/>
      <c r="C37" s="143"/>
      <c r="D37" s="139"/>
      <c r="E37" s="139"/>
      <c r="F37" s="139"/>
      <c r="G37" s="139"/>
      <c r="H37" s="143"/>
      <c r="I37" s="141"/>
      <c r="J37" s="160"/>
      <c r="K37" s="139"/>
      <c r="L37" s="159"/>
      <c r="M37" s="139"/>
      <c r="N37" s="1">
        <v>30777.74</v>
      </c>
      <c r="O37" s="1" t="s">
        <v>569</v>
      </c>
      <c r="P37" s="141"/>
      <c r="Q37" s="157"/>
    </row>
    <row r="38" spans="1:17" x14ac:dyDescent="0.25">
      <c r="A38" s="143"/>
      <c r="B38" s="139"/>
      <c r="C38" s="143"/>
      <c r="D38" s="139"/>
      <c r="E38" s="139"/>
      <c r="F38" s="139"/>
      <c r="G38" s="139"/>
      <c r="H38" s="143"/>
      <c r="I38" s="141"/>
      <c r="J38" s="160"/>
      <c r="K38" s="139"/>
      <c r="L38" s="159"/>
      <c r="M38" s="139"/>
      <c r="N38" s="1">
        <v>9230.34</v>
      </c>
      <c r="O38" s="1" t="s">
        <v>570</v>
      </c>
      <c r="P38" s="141"/>
      <c r="Q38" s="157"/>
    </row>
    <row r="39" spans="1:17" x14ac:dyDescent="0.25">
      <c r="A39" s="143"/>
      <c r="B39" s="139"/>
      <c r="C39" s="143"/>
      <c r="D39" s="139"/>
      <c r="E39" s="139"/>
      <c r="F39" s="139"/>
      <c r="G39" s="139"/>
      <c r="H39" s="143"/>
      <c r="I39" s="141"/>
      <c r="J39" s="160"/>
      <c r="K39" s="139"/>
      <c r="L39" s="159"/>
      <c r="M39" s="139"/>
      <c r="N39" s="1">
        <v>85268.72</v>
      </c>
      <c r="O39" s="1" t="s">
        <v>566</v>
      </c>
      <c r="P39" s="141"/>
      <c r="Q39" s="157"/>
    </row>
    <row r="40" spans="1:17" x14ac:dyDescent="0.25">
      <c r="A40" s="143"/>
      <c r="B40" s="139"/>
      <c r="C40" s="143"/>
      <c r="D40" s="139"/>
      <c r="E40" s="139"/>
      <c r="F40" s="139"/>
      <c r="G40" s="139"/>
      <c r="H40" s="143"/>
      <c r="I40" s="141"/>
      <c r="J40" s="160"/>
      <c r="K40" s="139"/>
      <c r="L40" s="159"/>
      <c r="M40" s="139"/>
      <c r="N40" s="1">
        <v>2626.28</v>
      </c>
      <c r="O40" s="1" t="s">
        <v>571</v>
      </c>
      <c r="P40" s="141"/>
      <c r="Q40" s="157"/>
    </row>
    <row r="41" spans="1:17" x14ac:dyDescent="0.25">
      <c r="A41" s="143"/>
      <c r="B41" s="139"/>
      <c r="C41" s="143"/>
      <c r="D41" s="139"/>
      <c r="E41" s="139"/>
      <c r="F41" s="139"/>
      <c r="G41" s="139"/>
      <c r="H41" s="143"/>
      <c r="I41" s="141"/>
      <c r="J41" s="160"/>
      <c r="K41" s="139"/>
      <c r="L41" s="159"/>
      <c r="M41" s="139"/>
      <c r="N41" s="1">
        <v>9230.34</v>
      </c>
      <c r="O41" s="1" t="s">
        <v>572</v>
      </c>
      <c r="P41" s="141"/>
      <c r="Q41" s="157"/>
    </row>
    <row r="42" spans="1:17" x14ac:dyDescent="0.25">
      <c r="A42" s="143"/>
      <c r="B42" s="139"/>
      <c r="C42" s="143"/>
      <c r="D42" s="139"/>
      <c r="E42" s="139"/>
      <c r="F42" s="139"/>
      <c r="G42" s="139"/>
      <c r="H42" s="143"/>
      <c r="I42" s="141"/>
      <c r="J42" s="160"/>
      <c r="K42" s="139"/>
      <c r="L42" s="159"/>
      <c r="M42" s="139"/>
      <c r="N42" s="1">
        <v>30777.74</v>
      </c>
      <c r="O42" s="1" t="s">
        <v>573</v>
      </c>
      <c r="P42" s="141"/>
      <c r="Q42" s="157"/>
    </row>
    <row r="43" spans="1:17" x14ac:dyDescent="0.25">
      <c r="A43" s="143"/>
      <c r="B43" s="139"/>
      <c r="C43" s="143"/>
      <c r="D43" s="139"/>
      <c r="E43" s="139"/>
      <c r="F43" s="139"/>
      <c r="G43" s="139"/>
      <c r="H43" s="143"/>
      <c r="I43" s="141"/>
      <c r="J43" s="160"/>
      <c r="K43" s="139"/>
      <c r="L43" s="159"/>
      <c r="M43" s="139"/>
      <c r="N43" s="1">
        <v>85268.72</v>
      </c>
      <c r="O43" s="1" t="s">
        <v>574</v>
      </c>
      <c r="P43" s="141"/>
      <c r="Q43" s="157"/>
    </row>
    <row r="44" spans="1:17" x14ac:dyDescent="0.25">
      <c r="A44" s="143"/>
      <c r="B44" s="139"/>
      <c r="C44" s="143"/>
      <c r="D44" s="139"/>
      <c r="E44" s="139"/>
      <c r="F44" s="139"/>
      <c r="G44" s="139"/>
      <c r="H44" s="143"/>
      <c r="I44" s="141"/>
      <c r="J44" s="160"/>
      <c r="K44" s="139"/>
      <c r="L44" s="159"/>
      <c r="M44" s="139"/>
      <c r="N44" s="1">
        <v>595</v>
      </c>
      <c r="O44" s="1" t="s">
        <v>575</v>
      </c>
      <c r="P44" s="141"/>
      <c r="Q44" s="157"/>
    </row>
    <row r="45" spans="1:17" x14ac:dyDescent="0.25">
      <c r="A45" s="143"/>
      <c r="B45" s="139"/>
      <c r="C45" s="143"/>
      <c r="D45" s="139"/>
      <c r="E45" s="139"/>
      <c r="F45" s="139"/>
      <c r="G45" s="139"/>
      <c r="H45" s="143"/>
      <c r="I45" s="141"/>
      <c r="J45" s="160"/>
      <c r="K45" s="139"/>
      <c r="L45" s="159"/>
      <c r="M45" s="139"/>
      <c r="N45" s="1">
        <v>2890.08</v>
      </c>
      <c r="O45" s="1" t="s">
        <v>576</v>
      </c>
      <c r="P45" s="141"/>
      <c r="Q45" s="157"/>
    </row>
    <row r="46" spans="1:17" x14ac:dyDescent="0.25">
      <c r="A46" s="143"/>
      <c r="B46" s="139"/>
      <c r="C46" s="143"/>
      <c r="D46" s="139"/>
      <c r="E46" s="139"/>
      <c r="F46" s="139"/>
      <c r="G46" s="139"/>
      <c r="H46" s="143"/>
      <c r="I46" s="141"/>
      <c r="J46" s="160"/>
      <c r="K46" s="139"/>
      <c r="L46" s="159"/>
      <c r="M46" s="139"/>
      <c r="N46" s="1">
        <v>89.01</v>
      </c>
      <c r="O46" s="1" t="s">
        <v>577</v>
      </c>
      <c r="P46" s="141"/>
      <c r="Q46" s="157"/>
    </row>
    <row r="47" spans="1:17" x14ac:dyDescent="0.25">
      <c r="A47" s="143"/>
      <c r="B47" s="139"/>
      <c r="C47" s="143"/>
      <c r="D47" s="139"/>
      <c r="E47" s="139"/>
      <c r="F47" s="139"/>
      <c r="G47" s="139"/>
      <c r="H47" s="143"/>
      <c r="I47" s="141"/>
      <c r="J47" s="160"/>
      <c r="K47" s="139"/>
      <c r="L47" s="159"/>
      <c r="M47" s="139"/>
      <c r="N47" s="1">
        <v>312.85000000000002</v>
      </c>
      <c r="O47" s="1" t="s">
        <v>578</v>
      </c>
      <c r="P47" s="141"/>
      <c r="Q47" s="157"/>
    </row>
    <row r="48" spans="1:17" x14ac:dyDescent="0.25">
      <c r="A48" s="143"/>
      <c r="B48" s="139"/>
      <c r="C48" s="143"/>
      <c r="D48" s="139"/>
      <c r="E48" s="139"/>
      <c r="F48" s="139"/>
      <c r="G48" s="139"/>
      <c r="H48" s="143"/>
      <c r="I48" s="141"/>
      <c r="J48" s="160"/>
      <c r="K48" s="139"/>
      <c r="L48" s="159"/>
      <c r="M48" s="139"/>
      <c r="N48" s="1">
        <v>1043.18</v>
      </c>
      <c r="O48" s="1" t="s">
        <v>579</v>
      </c>
      <c r="P48" s="141"/>
      <c r="Q48" s="157"/>
    </row>
    <row r="49" spans="1:17" x14ac:dyDescent="0.25">
      <c r="A49" s="143"/>
      <c r="B49" s="139"/>
      <c r="C49" s="143"/>
      <c r="D49" s="139"/>
      <c r="E49" s="139"/>
      <c r="F49" s="139"/>
      <c r="G49" s="139"/>
      <c r="H49" s="143"/>
      <c r="I49" s="141"/>
      <c r="J49" s="160"/>
      <c r="K49" s="139"/>
      <c r="L49" s="159"/>
      <c r="M49" s="139"/>
      <c r="N49" s="1">
        <v>605</v>
      </c>
      <c r="O49" s="1" t="s">
        <v>580</v>
      </c>
      <c r="P49" s="141"/>
      <c r="Q49" s="157"/>
    </row>
    <row r="50" spans="1:17" x14ac:dyDescent="0.25">
      <c r="A50" s="143"/>
      <c r="B50" s="139"/>
      <c r="C50" s="143"/>
      <c r="D50" s="139"/>
      <c r="E50" s="139"/>
      <c r="F50" s="139"/>
      <c r="G50" s="139"/>
      <c r="H50" s="143"/>
      <c r="I50" s="141"/>
      <c r="J50" s="160"/>
      <c r="K50" s="139"/>
      <c r="L50" s="159"/>
      <c r="M50" s="139"/>
      <c r="N50" s="1">
        <v>89591.88</v>
      </c>
      <c r="O50" s="1" t="s">
        <v>581</v>
      </c>
      <c r="P50" s="141"/>
      <c r="Q50" s="157"/>
    </row>
    <row r="51" spans="1:17" x14ac:dyDescent="0.25">
      <c r="A51" s="143"/>
      <c r="B51" s="139"/>
      <c r="C51" s="143"/>
      <c r="D51" s="139"/>
      <c r="E51" s="139"/>
      <c r="F51" s="139"/>
      <c r="G51" s="139"/>
      <c r="H51" s="143"/>
      <c r="I51" s="141"/>
      <c r="J51" s="160"/>
      <c r="K51" s="139"/>
      <c r="L51" s="159"/>
      <c r="M51" s="139"/>
      <c r="N51" s="1">
        <v>2759.43</v>
      </c>
      <c r="O51" s="1" t="s">
        <v>582</v>
      </c>
      <c r="P51" s="141"/>
      <c r="Q51" s="157"/>
    </row>
    <row r="52" spans="1:17" ht="94.5" customHeight="1" x14ac:dyDescent="0.25">
      <c r="A52" s="143"/>
      <c r="B52" s="139"/>
      <c r="C52" s="143"/>
      <c r="D52" s="139"/>
      <c r="E52" s="139"/>
      <c r="F52" s="139"/>
      <c r="G52" s="139"/>
      <c r="H52" s="143"/>
      <c r="I52" s="141"/>
      <c r="J52" s="160"/>
      <c r="K52" s="139"/>
      <c r="L52" s="159"/>
      <c r="M52" s="164" t="s">
        <v>844</v>
      </c>
      <c r="N52" s="18">
        <v>32338.19</v>
      </c>
      <c r="O52" s="34" t="s">
        <v>858</v>
      </c>
      <c r="P52" s="141"/>
      <c r="Q52" s="157"/>
    </row>
    <row r="53" spans="1:17" x14ac:dyDescent="0.25">
      <c r="A53" s="143"/>
      <c r="B53" s="139"/>
      <c r="C53" s="143"/>
      <c r="D53" s="139"/>
      <c r="E53" s="139"/>
      <c r="F53" s="139"/>
      <c r="G53" s="139"/>
      <c r="H53" s="143"/>
      <c r="I53" s="141"/>
      <c r="J53" s="160"/>
      <c r="K53" s="139"/>
      <c r="L53" s="159"/>
      <c r="M53" s="164"/>
      <c r="N53" s="18">
        <v>9698.32</v>
      </c>
      <c r="O53" s="34" t="s">
        <v>849</v>
      </c>
      <c r="P53" s="141"/>
      <c r="Q53" s="157"/>
    </row>
    <row r="54" spans="1:17" x14ac:dyDescent="0.25">
      <c r="A54" s="143"/>
      <c r="B54" s="139"/>
      <c r="C54" s="143"/>
      <c r="D54" s="139"/>
      <c r="E54" s="139"/>
      <c r="F54" s="139"/>
      <c r="G54" s="139"/>
      <c r="H54" s="143"/>
      <c r="I54" s="141"/>
      <c r="J54" s="160"/>
      <c r="K54" s="139"/>
      <c r="L54" s="159"/>
      <c r="M54" s="164"/>
      <c r="N54" s="18">
        <v>605</v>
      </c>
      <c r="O54" s="34" t="s">
        <v>845</v>
      </c>
      <c r="P54" s="141"/>
      <c r="Q54" s="157"/>
    </row>
    <row r="55" spans="1:17" x14ac:dyDescent="0.25">
      <c r="A55" s="143"/>
      <c r="B55" s="139"/>
      <c r="C55" s="143"/>
      <c r="D55" s="139"/>
      <c r="E55" s="139"/>
      <c r="F55" s="139"/>
      <c r="G55" s="139"/>
      <c r="H55" s="143"/>
      <c r="I55" s="141"/>
      <c r="J55" s="160"/>
      <c r="K55" s="139"/>
      <c r="L55" s="159"/>
      <c r="M55" s="164"/>
      <c r="N55" s="18">
        <v>86701.84</v>
      </c>
      <c r="O55" s="34" t="s">
        <v>846</v>
      </c>
      <c r="P55" s="141"/>
      <c r="Q55" s="157"/>
    </row>
    <row r="56" spans="1:17" x14ac:dyDescent="0.25">
      <c r="A56" s="143"/>
      <c r="B56" s="139"/>
      <c r="C56" s="143"/>
      <c r="D56" s="139"/>
      <c r="E56" s="139"/>
      <c r="F56" s="139"/>
      <c r="G56" s="139"/>
      <c r="H56" s="143"/>
      <c r="I56" s="141"/>
      <c r="J56" s="160"/>
      <c r="K56" s="139"/>
      <c r="L56" s="159"/>
      <c r="M56" s="164"/>
      <c r="N56" s="18">
        <v>2670.42</v>
      </c>
      <c r="O56" s="34" t="s">
        <v>847</v>
      </c>
      <c r="P56" s="141"/>
      <c r="Q56" s="157"/>
    </row>
    <row r="57" spans="1:17" x14ac:dyDescent="0.25">
      <c r="A57" s="143"/>
      <c r="B57" s="139"/>
      <c r="C57" s="143"/>
      <c r="D57" s="139"/>
      <c r="E57" s="139"/>
      <c r="F57" s="139"/>
      <c r="G57" s="139"/>
      <c r="H57" s="143"/>
      <c r="I57" s="141"/>
      <c r="J57" s="160"/>
      <c r="K57" s="139"/>
      <c r="L57" s="159"/>
      <c r="M57" s="164"/>
      <c r="N57" s="13">
        <v>31295.03</v>
      </c>
      <c r="O57" s="13" t="s">
        <v>848</v>
      </c>
      <c r="P57" s="141"/>
      <c r="Q57" s="157"/>
    </row>
    <row r="58" spans="1:17" x14ac:dyDescent="0.25">
      <c r="A58" s="143"/>
      <c r="B58" s="139"/>
      <c r="C58" s="143"/>
      <c r="D58" s="139"/>
      <c r="E58" s="139"/>
      <c r="F58" s="139"/>
      <c r="G58" s="139"/>
      <c r="H58" s="143"/>
      <c r="I58" s="141"/>
      <c r="J58" s="160"/>
      <c r="K58" s="139"/>
      <c r="L58" s="159"/>
      <c r="M58" s="164"/>
      <c r="N58" s="13">
        <v>9385.4699999999993</v>
      </c>
      <c r="O58" s="13" t="s">
        <v>849</v>
      </c>
      <c r="P58" s="141"/>
      <c r="Q58" s="157"/>
    </row>
    <row r="59" spans="1:17" x14ac:dyDescent="0.25">
      <c r="A59" s="143"/>
      <c r="B59" s="139"/>
      <c r="C59" s="143"/>
      <c r="D59" s="139"/>
      <c r="E59" s="139"/>
      <c r="F59" s="139"/>
      <c r="G59" s="139"/>
      <c r="H59" s="143"/>
      <c r="I59" s="141"/>
      <c r="J59" s="160"/>
      <c r="K59" s="139"/>
      <c r="L59" s="159"/>
      <c r="M59" s="164"/>
      <c r="N59" s="18">
        <v>605</v>
      </c>
      <c r="O59" s="1" t="s">
        <v>850</v>
      </c>
      <c r="P59" s="141"/>
      <c r="Q59" s="157"/>
    </row>
    <row r="60" spans="1:17" x14ac:dyDescent="0.25">
      <c r="A60" s="143"/>
      <c r="B60" s="139"/>
      <c r="C60" s="143"/>
      <c r="D60" s="139"/>
      <c r="E60" s="139"/>
      <c r="F60" s="139"/>
      <c r="G60" s="139"/>
      <c r="H60" s="143"/>
      <c r="I60" s="141"/>
      <c r="J60" s="160"/>
      <c r="K60" s="139"/>
      <c r="L60" s="159"/>
      <c r="M60" s="164"/>
      <c r="N60" s="18">
        <v>89591.88</v>
      </c>
      <c r="O60" s="1" t="s">
        <v>851</v>
      </c>
      <c r="P60" s="141"/>
      <c r="Q60" s="157"/>
    </row>
    <row r="61" spans="1:17" x14ac:dyDescent="0.25">
      <c r="A61" s="143"/>
      <c r="B61" s="139"/>
      <c r="C61" s="143"/>
      <c r="D61" s="139"/>
      <c r="E61" s="139"/>
      <c r="F61" s="139"/>
      <c r="G61" s="139"/>
      <c r="H61" s="143"/>
      <c r="I61" s="141"/>
      <c r="J61" s="160"/>
      <c r="K61" s="139"/>
      <c r="L61" s="159"/>
      <c r="M61" s="164"/>
      <c r="N61" s="18">
        <v>2759.43</v>
      </c>
      <c r="O61" s="34" t="s">
        <v>852</v>
      </c>
      <c r="P61" s="141"/>
      <c r="Q61" s="157"/>
    </row>
    <row r="62" spans="1:17" x14ac:dyDescent="0.25">
      <c r="A62" s="143"/>
      <c r="B62" s="139"/>
      <c r="C62" s="143"/>
      <c r="D62" s="139"/>
      <c r="E62" s="139"/>
      <c r="F62" s="139"/>
      <c r="G62" s="139"/>
      <c r="H62" s="143"/>
      <c r="I62" s="141"/>
      <c r="J62" s="160"/>
      <c r="K62" s="139"/>
      <c r="L62" s="159"/>
      <c r="M62" s="164"/>
      <c r="N62" s="13">
        <v>9698.32</v>
      </c>
      <c r="O62" s="13" t="s">
        <v>853</v>
      </c>
      <c r="P62" s="141"/>
      <c r="Q62" s="157"/>
    </row>
    <row r="63" spans="1:17" x14ac:dyDescent="0.25">
      <c r="A63" s="143"/>
      <c r="B63" s="139"/>
      <c r="C63" s="143"/>
      <c r="D63" s="139"/>
      <c r="E63" s="139"/>
      <c r="F63" s="139"/>
      <c r="G63" s="139"/>
      <c r="H63" s="143"/>
      <c r="I63" s="141"/>
      <c r="J63" s="160"/>
      <c r="K63" s="139"/>
      <c r="L63" s="159"/>
      <c r="M63" s="164"/>
      <c r="N63" s="13">
        <v>32338.19</v>
      </c>
      <c r="O63" s="13" t="s">
        <v>854</v>
      </c>
      <c r="P63" s="141"/>
      <c r="Q63" s="157"/>
    </row>
    <row r="64" spans="1:17" x14ac:dyDescent="0.25">
      <c r="A64" s="143"/>
      <c r="B64" s="139"/>
      <c r="C64" s="143"/>
      <c r="D64" s="139"/>
      <c r="E64" s="139"/>
      <c r="F64" s="139"/>
      <c r="G64" s="139"/>
      <c r="H64" s="143"/>
      <c r="I64" s="141"/>
      <c r="J64" s="160"/>
      <c r="K64" s="139"/>
      <c r="L64" s="159"/>
      <c r="M64" s="164"/>
      <c r="N64" s="18">
        <v>605</v>
      </c>
      <c r="O64" s="1" t="s">
        <v>855</v>
      </c>
      <c r="P64" s="141"/>
      <c r="Q64" s="157"/>
    </row>
    <row r="65" spans="1:17" x14ac:dyDescent="0.25">
      <c r="A65" s="143"/>
      <c r="B65" s="139"/>
      <c r="C65" s="143"/>
      <c r="D65" s="139"/>
      <c r="E65" s="139"/>
      <c r="F65" s="139"/>
      <c r="G65" s="139"/>
      <c r="H65" s="143"/>
      <c r="I65" s="141"/>
      <c r="J65" s="160"/>
      <c r="K65" s="139"/>
      <c r="L65" s="159"/>
      <c r="M65" s="164"/>
      <c r="N65" s="18">
        <v>86701.84</v>
      </c>
      <c r="O65" s="1" t="s">
        <v>855</v>
      </c>
      <c r="P65" s="141"/>
      <c r="Q65" s="157"/>
    </row>
    <row r="66" spans="1:17" x14ac:dyDescent="0.25">
      <c r="A66" s="143"/>
      <c r="B66" s="139"/>
      <c r="C66" s="143"/>
      <c r="D66" s="139"/>
      <c r="E66" s="139"/>
      <c r="F66" s="139"/>
      <c r="G66" s="139"/>
      <c r="H66" s="143"/>
      <c r="I66" s="141"/>
      <c r="J66" s="160"/>
      <c r="K66" s="139"/>
      <c r="L66" s="159"/>
      <c r="M66" s="164"/>
      <c r="N66" s="18">
        <v>2670.42</v>
      </c>
      <c r="O66" s="1" t="s">
        <v>856</v>
      </c>
      <c r="P66" s="141"/>
      <c r="Q66" s="157"/>
    </row>
    <row r="67" spans="1:17" x14ac:dyDescent="0.25">
      <c r="A67" s="143"/>
      <c r="B67" s="139"/>
      <c r="C67" s="143"/>
      <c r="D67" s="139"/>
      <c r="E67" s="139"/>
      <c r="F67" s="139"/>
      <c r="G67" s="139"/>
      <c r="H67" s="143"/>
      <c r="I67" s="141"/>
      <c r="J67" s="160"/>
      <c r="K67" s="139"/>
      <c r="L67" s="159"/>
      <c r="M67" s="164"/>
      <c r="N67" s="1">
        <v>31295.03</v>
      </c>
      <c r="O67" s="1" t="s">
        <v>857</v>
      </c>
      <c r="P67" s="141"/>
      <c r="Q67" s="157"/>
    </row>
    <row r="68" spans="1:17" x14ac:dyDescent="0.25">
      <c r="A68" s="143"/>
      <c r="B68" s="139"/>
      <c r="C68" s="143"/>
      <c r="D68" s="139"/>
      <c r="E68" s="139"/>
      <c r="F68" s="139"/>
      <c r="G68" s="139"/>
      <c r="H68" s="143"/>
      <c r="I68" s="141"/>
      <c r="J68" s="160"/>
      <c r="K68" s="139"/>
      <c r="L68" s="159"/>
      <c r="M68" s="164"/>
      <c r="N68" s="1">
        <v>9385.4699999999993</v>
      </c>
      <c r="O68" s="1" t="s">
        <v>1282</v>
      </c>
      <c r="P68" s="141"/>
      <c r="Q68" s="157"/>
    </row>
    <row r="69" spans="1:17" x14ac:dyDescent="0.25">
      <c r="A69" s="143"/>
      <c r="B69" s="139"/>
      <c r="C69" s="143"/>
      <c r="D69" s="139"/>
      <c r="E69" s="139"/>
      <c r="F69" s="139"/>
      <c r="G69" s="139"/>
      <c r="H69" s="143"/>
      <c r="I69" s="141"/>
      <c r="J69" s="160"/>
      <c r="K69" s="139"/>
      <c r="L69" s="159"/>
      <c r="M69" s="164"/>
      <c r="N69" s="1">
        <v>605</v>
      </c>
      <c r="O69" s="1" t="s">
        <v>1283</v>
      </c>
      <c r="P69" s="141"/>
      <c r="Q69" s="157"/>
    </row>
    <row r="70" spans="1:17" x14ac:dyDescent="0.25">
      <c r="A70" s="143"/>
      <c r="B70" s="139"/>
      <c r="C70" s="143"/>
      <c r="D70" s="139"/>
      <c r="E70" s="139"/>
      <c r="F70" s="139"/>
      <c r="G70" s="139"/>
      <c r="H70" s="143"/>
      <c r="I70" s="141"/>
      <c r="J70" s="160"/>
      <c r="K70" s="139"/>
      <c r="L70" s="159"/>
      <c r="M70" s="164"/>
      <c r="N70" s="1">
        <v>67193.91</v>
      </c>
      <c r="O70" s="1" t="s">
        <v>1283</v>
      </c>
      <c r="P70" s="141"/>
      <c r="Q70" s="157"/>
    </row>
    <row r="71" spans="1:17" x14ac:dyDescent="0.25">
      <c r="A71" s="143"/>
      <c r="B71" s="139"/>
      <c r="C71" s="143"/>
      <c r="D71" s="139"/>
      <c r="E71" s="139"/>
      <c r="F71" s="139"/>
      <c r="G71" s="139"/>
      <c r="H71" s="143"/>
      <c r="I71" s="141"/>
      <c r="J71" s="160"/>
      <c r="K71" s="139"/>
      <c r="L71" s="159"/>
      <c r="M71" s="164"/>
      <c r="N71" s="1">
        <v>2759.43</v>
      </c>
      <c r="O71" s="1" t="s">
        <v>1284</v>
      </c>
      <c r="P71" s="141"/>
      <c r="Q71" s="157"/>
    </row>
    <row r="72" spans="1:17" x14ac:dyDescent="0.25">
      <c r="A72" s="143"/>
      <c r="B72" s="139"/>
      <c r="C72" s="143"/>
      <c r="D72" s="139"/>
      <c r="E72" s="139"/>
      <c r="F72" s="139"/>
      <c r="G72" s="139"/>
      <c r="H72" s="143"/>
      <c r="I72" s="141"/>
      <c r="J72" s="160"/>
      <c r="K72" s="139"/>
      <c r="L72" s="159"/>
      <c r="M72" s="164"/>
      <c r="N72" s="1">
        <v>9698.32</v>
      </c>
      <c r="O72" s="1" t="s">
        <v>1285</v>
      </c>
      <c r="P72" s="141"/>
      <c r="Q72" s="157"/>
    </row>
    <row r="73" spans="1:17" x14ac:dyDescent="0.25">
      <c r="A73" s="143"/>
      <c r="B73" s="139"/>
      <c r="C73" s="143"/>
      <c r="D73" s="139"/>
      <c r="E73" s="139"/>
      <c r="F73" s="139"/>
      <c r="G73" s="139"/>
      <c r="H73" s="143"/>
      <c r="I73" s="141"/>
      <c r="J73" s="160"/>
      <c r="K73" s="139"/>
      <c r="L73" s="159"/>
      <c r="M73" s="164"/>
      <c r="N73" s="1">
        <v>32338.19</v>
      </c>
      <c r="O73" s="1" t="s">
        <v>1286</v>
      </c>
      <c r="P73" s="141"/>
      <c r="Q73" s="157"/>
    </row>
    <row r="74" spans="1:17" ht="141.75" customHeight="1" x14ac:dyDescent="0.25">
      <c r="A74" s="143"/>
      <c r="B74" s="139"/>
      <c r="C74" s="143"/>
      <c r="D74" s="139"/>
      <c r="E74" s="139"/>
      <c r="F74" s="139"/>
      <c r="G74" s="139"/>
      <c r="H74" s="143"/>
      <c r="I74" s="141"/>
      <c r="J74" s="160"/>
      <c r="K74" s="139"/>
      <c r="L74" s="159"/>
      <c r="M74" s="164" t="s">
        <v>1287</v>
      </c>
      <c r="N74" s="1">
        <v>605</v>
      </c>
      <c r="O74" s="1" t="s">
        <v>1288</v>
      </c>
      <c r="P74" s="141"/>
      <c r="Q74" s="157"/>
    </row>
    <row r="75" spans="1:17" x14ac:dyDescent="0.25">
      <c r="A75" s="143"/>
      <c r="B75" s="139"/>
      <c r="C75" s="143"/>
      <c r="D75" s="139"/>
      <c r="E75" s="139"/>
      <c r="F75" s="139"/>
      <c r="G75" s="139"/>
      <c r="H75" s="143"/>
      <c r="I75" s="141"/>
      <c r="J75" s="160"/>
      <c r="K75" s="139"/>
      <c r="L75" s="159"/>
      <c r="M75" s="164"/>
      <c r="N75" s="1">
        <v>67193.91</v>
      </c>
      <c r="O75" s="1" t="s">
        <v>1288</v>
      </c>
      <c r="P75" s="141"/>
      <c r="Q75" s="157"/>
    </row>
    <row r="76" spans="1:17" x14ac:dyDescent="0.25">
      <c r="A76" s="143"/>
      <c r="B76" s="139"/>
      <c r="C76" s="143"/>
      <c r="D76" s="139"/>
      <c r="E76" s="139"/>
      <c r="F76" s="139"/>
      <c r="G76" s="139"/>
      <c r="H76" s="143"/>
      <c r="I76" s="141"/>
      <c r="J76" s="160"/>
      <c r="K76" s="139"/>
      <c r="L76" s="159"/>
      <c r="M76" s="164"/>
      <c r="N76" s="1">
        <v>2759.43</v>
      </c>
      <c r="O76" s="1" t="s">
        <v>1289</v>
      </c>
      <c r="P76" s="141"/>
      <c r="Q76" s="157"/>
    </row>
    <row r="77" spans="1:17" x14ac:dyDescent="0.25">
      <c r="A77" s="143"/>
      <c r="B77" s="139"/>
      <c r="C77" s="143"/>
      <c r="D77" s="139"/>
      <c r="E77" s="139"/>
      <c r="F77" s="139"/>
      <c r="G77" s="139"/>
      <c r="H77" s="143"/>
      <c r="I77" s="141"/>
      <c r="J77" s="160"/>
      <c r="K77" s="139"/>
      <c r="L77" s="159"/>
      <c r="M77" s="164"/>
      <c r="N77" s="1">
        <v>32338.19</v>
      </c>
      <c r="O77" s="13" t="s">
        <v>1290</v>
      </c>
      <c r="P77" s="141"/>
      <c r="Q77" s="157"/>
    </row>
    <row r="78" spans="1:17" x14ac:dyDescent="0.25">
      <c r="A78" s="143"/>
      <c r="B78" s="139"/>
      <c r="C78" s="143"/>
      <c r="D78" s="139"/>
      <c r="E78" s="139"/>
      <c r="F78" s="139"/>
      <c r="G78" s="139"/>
      <c r="H78" s="143"/>
      <c r="I78" s="141"/>
      <c r="J78" s="160"/>
      <c r="K78" s="139"/>
      <c r="L78" s="159"/>
      <c r="M78" s="164"/>
      <c r="N78" s="35">
        <v>9698.32</v>
      </c>
      <c r="O78" s="39" t="s">
        <v>2953</v>
      </c>
      <c r="P78" s="141"/>
      <c r="Q78" s="157"/>
    </row>
    <row r="79" spans="1:17" x14ac:dyDescent="0.25">
      <c r="A79" s="143"/>
      <c r="B79" s="139"/>
      <c r="C79" s="143"/>
      <c r="D79" s="139"/>
      <c r="E79" s="139"/>
      <c r="F79" s="139"/>
      <c r="G79" s="139"/>
      <c r="H79" s="143"/>
      <c r="I79" s="141"/>
      <c r="J79" s="160"/>
      <c r="K79" s="139"/>
      <c r="L79" s="159"/>
      <c r="M79" s="164"/>
      <c r="N79" s="1">
        <v>605</v>
      </c>
      <c r="O79" s="1" t="s">
        <v>1291</v>
      </c>
      <c r="P79" s="141"/>
      <c r="Q79" s="157"/>
    </row>
    <row r="80" spans="1:17" x14ac:dyDescent="0.25">
      <c r="A80" s="143"/>
      <c r="B80" s="139"/>
      <c r="C80" s="143"/>
      <c r="D80" s="139"/>
      <c r="E80" s="139"/>
      <c r="F80" s="139"/>
      <c r="G80" s="139"/>
      <c r="H80" s="143"/>
      <c r="I80" s="141"/>
      <c r="J80" s="160"/>
      <c r="K80" s="139"/>
      <c r="L80" s="159"/>
      <c r="M80" s="164"/>
      <c r="N80" s="1">
        <v>60691.29</v>
      </c>
      <c r="O80" s="1" t="s">
        <v>1292</v>
      </c>
      <c r="P80" s="141"/>
      <c r="Q80" s="157"/>
    </row>
    <row r="81" spans="1:17" x14ac:dyDescent="0.25">
      <c r="A81" s="143"/>
      <c r="B81" s="139"/>
      <c r="C81" s="143"/>
      <c r="D81" s="139"/>
      <c r="E81" s="139"/>
      <c r="F81" s="139"/>
      <c r="G81" s="139"/>
      <c r="H81" s="143"/>
      <c r="I81" s="141"/>
      <c r="J81" s="160"/>
      <c r="K81" s="139"/>
      <c r="L81" s="159"/>
      <c r="M81" s="164"/>
      <c r="N81" s="1">
        <v>2492.39</v>
      </c>
      <c r="O81" s="1" t="s">
        <v>1293</v>
      </c>
      <c r="P81" s="141"/>
      <c r="Q81" s="157"/>
    </row>
    <row r="82" spans="1:17" x14ac:dyDescent="0.25">
      <c r="A82" s="143"/>
      <c r="B82" s="139"/>
      <c r="C82" s="143"/>
      <c r="D82" s="139"/>
      <c r="E82" s="139"/>
      <c r="F82" s="139"/>
      <c r="G82" s="139"/>
      <c r="H82" s="143"/>
      <c r="I82" s="141"/>
      <c r="J82" s="160"/>
      <c r="K82" s="139"/>
      <c r="L82" s="159"/>
      <c r="M82" s="164"/>
      <c r="N82" s="35">
        <v>37968.47</v>
      </c>
      <c r="O82" s="35" t="s">
        <v>2954</v>
      </c>
      <c r="P82" s="141"/>
      <c r="Q82" s="157"/>
    </row>
    <row r="83" spans="1:17" x14ac:dyDescent="0.25">
      <c r="A83" s="143"/>
      <c r="B83" s="139"/>
      <c r="C83" s="143"/>
      <c r="D83" s="139"/>
      <c r="E83" s="139"/>
      <c r="F83" s="139"/>
      <c r="G83" s="139"/>
      <c r="H83" s="143"/>
      <c r="I83" s="141"/>
      <c r="J83" s="160"/>
      <c r="K83" s="139"/>
      <c r="L83" s="159"/>
      <c r="M83" s="164"/>
      <c r="N83" s="35">
        <v>605</v>
      </c>
      <c r="O83" s="35" t="s">
        <v>2955</v>
      </c>
      <c r="P83" s="141"/>
      <c r="Q83" s="157"/>
    </row>
    <row r="84" spans="1:17" x14ac:dyDescent="0.25">
      <c r="A84" s="143"/>
      <c r="B84" s="139"/>
      <c r="C84" s="143"/>
      <c r="D84" s="139"/>
      <c r="E84" s="139"/>
      <c r="F84" s="139"/>
      <c r="G84" s="139"/>
      <c r="H84" s="143"/>
      <c r="I84" s="141"/>
      <c r="J84" s="160"/>
      <c r="K84" s="139"/>
      <c r="L84" s="159"/>
      <c r="M84" s="164"/>
      <c r="N84" s="35">
        <v>67193.91</v>
      </c>
      <c r="O84" s="35" t="s">
        <v>2956</v>
      </c>
      <c r="P84" s="141"/>
      <c r="Q84" s="157"/>
    </row>
    <row r="85" spans="1:17" x14ac:dyDescent="0.25">
      <c r="A85" s="143"/>
      <c r="B85" s="139"/>
      <c r="C85" s="143"/>
      <c r="D85" s="139"/>
      <c r="E85" s="139"/>
      <c r="F85" s="139"/>
      <c r="G85" s="139"/>
      <c r="H85" s="143"/>
      <c r="I85" s="141"/>
      <c r="J85" s="160"/>
      <c r="K85" s="139"/>
      <c r="L85" s="159"/>
      <c r="M85" s="164"/>
      <c r="N85" s="55">
        <v>2759.43</v>
      </c>
      <c r="O85" s="35" t="s">
        <v>2957</v>
      </c>
      <c r="P85" s="141"/>
      <c r="Q85" s="157"/>
    </row>
    <row r="86" spans="1:17" x14ac:dyDescent="0.25">
      <c r="A86" s="143"/>
      <c r="B86" s="139"/>
      <c r="C86" s="143"/>
      <c r="D86" s="139"/>
      <c r="E86" s="139"/>
      <c r="F86" s="139"/>
      <c r="G86" s="139"/>
      <c r="H86" s="143"/>
      <c r="I86" s="141"/>
      <c r="J86" s="160"/>
      <c r="K86" s="139"/>
      <c r="L86" s="159"/>
      <c r="M86" s="164"/>
      <c r="N86" s="35">
        <v>9698.32</v>
      </c>
      <c r="O86" s="35" t="s">
        <v>2958</v>
      </c>
      <c r="P86" s="141"/>
      <c r="Q86" s="157"/>
    </row>
    <row r="87" spans="1:17" x14ac:dyDescent="0.25">
      <c r="A87" s="143"/>
      <c r="B87" s="139"/>
      <c r="C87" s="143"/>
      <c r="D87" s="139"/>
      <c r="E87" s="139"/>
      <c r="F87" s="139"/>
      <c r="G87" s="139"/>
      <c r="H87" s="143"/>
      <c r="I87" s="141"/>
      <c r="J87" s="160"/>
      <c r="K87" s="139"/>
      <c r="L87" s="159"/>
      <c r="M87" s="164"/>
      <c r="N87" s="35">
        <v>32338.19</v>
      </c>
      <c r="O87" s="35" t="s">
        <v>2959</v>
      </c>
      <c r="P87" s="141"/>
      <c r="Q87" s="157"/>
    </row>
    <row r="88" spans="1:17" x14ac:dyDescent="0.25">
      <c r="A88" s="143"/>
      <c r="B88" s="139"/>
      <c r="C88" s="143"/>
      <c r="D88" s="139"/>
      <c r="E88" s="139"/>
      <c r="F88" s="139"/>
      <c r="G88" s="139"/>
      <c r="H88" s="143"/>
      <c r="I88" s="141"/>
      <c r="J88" s="160"/>
      <c r="K88" s="139"/>
      <c r="L88" s="159"/>
      <c r="M88" s="164"/>
      <c r="N88" s="35">
        <v>605</v>
      </c>
      <c r="O88" s="35" t="s">
        <v>2960</v>
      </c>
      <c r="P88" s="141"/>
      <c r="Q88" s="157"/>
    </row>
    <row r="89" spans="1:17" x14ac:dyDescent="0.25">
      <c r="A89" s="143"/>
      <c r="B89" s="139"/>
      <c r="C89" s="143"/>
      <c r="D89" s="139"/>
      <c r="E89" s="139"/>
      <c r="F89" s="139"/>
      <c r="G89" s="139"/>
      <c r="H89" s="143"/>
      <c r="I89" s="141"/>
      <c r="J89" s="160"/>
      <c r="K89" s="139"/>
      <c r="L89" s="159"/>
      <c r="M89" s="164"/>
      <c r="N89" s="35">
        <v>65026.38</v>
      </c>
      <c r="O89" s="35" t="s">
        <v>2960</v>
      </c>
      <c r="P89" s="141"/>
      <c r="Q89" s="157"/>
    </row>
    <row r="90" spans="1:17" x14ac:dyDescent="0.25">
      <c r="A90" s="143"/>
      <c r="B90" s="139"/>
      <c r="C90" s="143"/>
      <c r="D90" s="139"/>
      <c r="E90" s="139"/>
      <c r="F90" s="139"/>
      <c r="G90" s="139"/>
      <c r="H90" s="143"/>
      <c r="I90" s="141"/>
      <c r="J90" s="160"/>
      <c r="K90" s="139"/>
      <c r="L90" s="159"/>
      <c r="M90" s="164"/>
      <c r="N90" s="232">
        <v>2670.42</v>
      </c>
      <c r="O90" s="35" t="s">
        <v>2961</v>
      </c>
      <c r="P90" s="141"/>
      <c r="Q90" s="157"/>
    </row>
    <row r="91" spans="1:17" x14ac:dyDescent="0.25">
      <c r="A91" s="143"/>
      <c r="B91" s="139"/>
      <c r="C91" s="143"/>
      <c r="D91" s="139"/>
      <c r="E91" s="139"/>
      <c r="F91" s="139"/>
      <c r="G91" s="139"/>
      <c r="H91" s="143"/>
      <c r="I91" s="141"/>
      <c r="J91" s="160"/>
      <c r="K91" s="139"/>
      <c r="L91" s="159"/>
      <c r="M91" s="164"/>
      <c r="N91" s="35">
        <v>40680.5</v>
      </c>
      <c r="O91" s="35" t="s">
        <v>2962</v>
      </c>
      <c r="P91" s="141"/>
      <c r="Q91" s="157"/>
    </row>
    <row r="92" spans="1:17" ht="47.25" customHeight="1" x14ac:dyDescent="0.25">
      <c r="A92" s="143"/>
      <c r="B92" s="139"/>
      <c r="C92" s="143"/>
      <c r="D92" s="139"/>
      <c r="E92" s="139"/>
      <c r="F92" s="139"/>
      <c r="G92" s="139"/>
      <c r="H92" s="143"/>
      <c r="I92" s="141"/>
      <c r="J92" s="160"/>
      <c r="K92" s="139"/>
      <c r="L92" s="159"/>
      <c r="M92" s="233" t="s">
        <v>2963</v>
      </c>
      <c r="N92" s="35">
        <v>80049.33</v>
      </c>
      <c r="O92" s="35" t="s">
        <v>2964</v>
      </c>
      <c r="P92" s="141"/>
      <c r="Q92" s="157"/>
    </row>
    <row r="93" spans="1:17" x14ac:dyDescent="0.25">
      <c r="A93" s="143"/>
      <c r="B93" s="139"/>
      <c r="C93" s="143"/>
      <c r="D93" s="139"/>
      <c r="E93" s="139"/>
      <c r="F93" s="139"/>
      <c r="G93" s="139"/>
      <c r="H93" s="143"/>
      <c r="I93" s="141"/>
      <c r="J93" s="160"/>
      <c r="K93" s="139"/>
      <c r="L93" s="159"/>
      <c r="M93" s="233"/>
      <c r="N93" s="55">
        <v>3287.36</v>
      </c>
      <c r="O93" s="47" t="s">
        <v>2965</v>
      </c>
      <c r="P93" s="141"/>
      <c r="Q93" s="157"/>
    </row>
    <row r="94" spans="1:17" x14ac:dyDescent="0.25">
      <c r="A94" s="143"/>
      <c r="B94" s="139"/>
      <c r="C94" s="143"/>
      <c r="D94" s="139"/>
      <c r="E94" s="139"/>
      <c r="F94" s="139"/>
      <c r="G94" s="139"/>
      <c r="H94" s="143"/>
      <c r="I94" s="141"/>
      <c r="J94" s="160"/>
      <c r="K94" s="139"/>
      <c r="L94" s="159"/>
      <c r="M94" s="233"/>
      <c r="N94" s="35">
        <v>38525.07</v>
      </c>
      <c r="O94" s="35" t="s">
        <v>2966</v>
      </c>
      <c r="P94" s="141"/>
      <c r="Q94" s="157"/>
    </row>
    <row r="95" spans="1:17" x14ac:dyDescent="0.25">
      <c r="A95" s="143"/>
      <c r="B95" s="139"/>
      <c r="C95" s="143"/>
      <c r="D95" s="139"/>
      <c r="E95" s="139"/>
      <c r="F95" s="139"/>
      <c r="G95" s="139"/>
      <c r="H95" s="143"/>
      <c r="I95" s="141"/>
      <c r="J95" s="160"/>
      <c r="K95" s="139"/>
      <c r="L95" s="159"/>
      <c r="M95" s="233"/>
      <c r="N95" s="35">
        <v>11553.79</v>
      </c>
      <c r="O95" s="35" t="s">
        <v>2967</v>
      </c>
      <c r="P95" s="141"/>
      <c r="Q95" s="157"/>
    </row>
    <row r="96" spans="1:17" ht="110.25" x14ac:dyDescent="0.25">
      <c r="A96" s="143"/>
      <c r="B96" s="139"/>
      <c r="C96" s="143"/>
      <c r="D96" s="139"/>
      <c r="E96" s="139"/>
      <c r="F96" s="139"/>
      <c r="G96" s="139"/>
      <c r="H96" s="143"/>
      <c r="I96" s="141"/>
      <c r="J96" s="160"/>
      <c r="K96" s="139"/>
      <c r="L96" s="159"/>
      <c r="M96" s="48" t="s">
        <v>2968</v>
      </c>
      <c r="N96" s="1"/>
      <c r="O96" s="1"/>
      <c r="P96" s="141"/>
      <c r="Q96" s="157"/>
    </row>
    <row r="97" spans="1:17" ht="110.25" x14ac:dyDescent="0.25">
      <c r="A97" s="143"/>
      <c r="B97" s="139"/>
      <c r="C97" s="143"/>
      <c r="D97" s="139"/>
      <c r="E97" s="139"/>
      <c r="F97" s="139"/>
      <c r="G97" s="139"/>
      <c r="H97" s="143"/>
      <c r="I97" s="141"/>
      <c r="J97" s="160"/>
      <c r="K97" s="139"/>
      <c r="L97" s="159"/>
      <c r="M97" s="48" t="s">
        <v>2969</v>
      </c>
      <c r="N97" s="1"/>
      <c r="O97" s="1"/>
      <c r="P97" s="141"/>
      <c r="Q97" s="157"/>
    </row>
    <row r="98" spans="1:17" ht="63" x14ac:dyDescent="0.25">
      <c r="A98" s="143">
        <v>8</v>
      </c>
      <c r="B98" s="139" t="s">
        <v>0</v>
      </c>
      <c r="C98" s="143" t="s">
        <v>294</v>
      </c>
      <c r="D98" s="139" t="s">
        <v>296</v>
      </c>
      <c r="E98" s="139" t="s">
        <v>24</v>
      </c>
      <c r="F98" s="139">
        <v>1</v>
      </c>
      <c r="G98" s="139" t="s">
        <v>295</v>
      </c>
      <c r="H98" s="139" t="s">
        <v>15</v>
      </c>
      <c r="I98" s="141">
        <v>150000</v>
      </c>
      <c r="J98" s="160" t="s">
        <v>26</v>
      </c>
      <c r="K98" s="167" t="s">
        <v>240</v>
      </c>
      <c r="L98" s="159" t="s">
        <v>232</v>
      </c>
      <c r="M98" s="19" t="s">
        <v>381</v>
      </c>
      <c r="N98" s="1"/>
      <c r="O98" s="1"/>
      <c r="P98" s="141">
        <f>N100</f>
        <v>152521</v>
      </c>
      <c r="Q98" s="157" t="s">
        <v>14</v>
      </c>
    </row>
    <row r="99" spans="1:17" ht="63" x14ac:dyDescent="0.25">
      <c r="A99" s="143"/>
      <c r="B99" s="139"/>
      <c r="C99" s="143"/>
      <c r="D99" s="139"/>
      <c r="E99" s="139"/>
      <c r="F99" s="139"/>
      <c r="G99" s="139"/>
      <c r="H99" s="139"/>
      <c r="I99" s="141"/>
      <c r="J99" s="160"/>
      <c r="K99" s="167"/>
      <c r="L99" s="159"/>
      <c r="M99" s="2" t="s">
        <v>431</v>
      </c>
      <c r="N99" s="1"/>
      <c r="O99" s="1"/>
      <c r="P99" s="141"/>
      <c r="Q99" s="157"/>
    </row>
    <row r="100" spans="1:17" ht="63" x14ac:dyDescent="0.25">
      <c r="A100" s="143"/>
      <c r="B100" s="139"/>
      <c r="C100" s="143"/>
      <c r="D100" s="139"/>
      <c r="E100" s="139"/>
      <c r="F100" s="139"/>
      <c r="G100" s="139"/>
      <c r="H100" s="139"/>
      <c r="I100" s="141"/>
      <c r="J100" s="160"/>
      <c r="K100" s="167"/>
      <c r="L100" s="159"/>
      <c r="M100" s="2" t="s">
        <v>859</v>
      </c>
      <c r="N100" s="1">
        <v>152521</v>
      </c>
      <c r="O100" s="1" t="s">
        <v>1294</v>
      </c>
      <c r="P100" s="141"/>
      <c r="Q100" s="157"/>
    </row>
    <row r="101" spans="1:17" ht="63" x14ac:dyDescent="0.25">
      <c r="A101" s="143">
        <v>9</v>
      </c>
      <c r="B101" s="139" t="s">
        <v>0</v>
      </c>
      <c r="C101" s="143" t="s">
        <v>300</v>
      </c>
      <c r="D101" s="139" t="s">
        <v>299</v>
      </c>
      <c r="E101" s="139" t="s">
        <v>24</v>
      </c>
      <c r="F101" s="139">
        <v>1</v>
      </c>
      <c r="G101" s="139" t="s">
        <v>298</v>
      </c>
      <c r="H101" s="139" t="s">
        <v>15</v>
      </c>
      <c r="I101" s="141">
        <v>99960</v>
      </c>
      <c r="J101" s="160" t="s">
        <v>26</v>
      </c>
      <c r="K101" s="167" t="s">
        <v>240</v>
      </c>
      <c r="L101" s="159" t="s">
        <v>232</v>
      </c>
      <c r="M101" s="2" t="s">
        <v>392</v>
      </c>
      <c r="N101" s="1"/>
      <c r="O101" s="1"/>
      <c r="P101" s="141">
        <f>N103</f>
        <v>101640</v>
      </c>
      <c r="Q101" s="157" t="s">
        <v>14</v>
      </c>
    </row>
    <row r="102" spans="1:17" ht="63" x14ac:dyDescent="0.25">
      <c r="A102" s="143"/>
      <c r="B102" s="139"/>
      <c r="C102" s="143"/>
      <c r="D102" s="139"/>
      <c r="E102" s="139"/>
      <c r="F102" s="139"/>
      <c r="G102" s="139"/>
      <c r="H102" s="139"/>
      <c r="I102" s="141"/>
      <c r="J102" s="160"/>
      <c r="K102" s="167"/>
      <c r="L102" s="159"/>
      <c r="M102" s="2" t="s">
        <v>432</v>
      </c>
      <c r="N102" s="1"/>
      <c r="O102" s="1"/>
      <c r="P102" s="141"/>
      <c r="Q102" s="157"/>
    </row>
    <row r="103" spans="1:17" ht="94.5" x14ac:dyDescent="0.25">
      <c r="A103" s="143"/>
      <c r="B103" s="139"/>
      <c r="C103" s="143"/>
      <c r="D103" s="139"/>
      <c r="E103" s="139"/>
      <c r="F103" s="139"/>
      <c r="G103" s="139"/>
      <c r="H103" s="139"/>
      <c r="I103" s="141"/>
      <c r="J103" s="160"/>
      <c r="K103" s="167"/>
      <c r="L103" s="159"/>
      <c r="M103" s="2" t="s">
        <v>860</v>
      </c>
      <c r="N103" s="1">
        <v>101640</v>
      </c>
      <c r="O103" s="1" t="s">
        <v>1295</v>
      </c>
      <c r="P103" s="141"/>
      <c r="Q103" s="157"/>
    </row>
    <row r="104" spans="1:17" ht="31.5" customHeight="1" x14ac:dyDescent="0.25">
      <c r="A104" s="143">
        <v>10</v>
      </c>
      <c r="B104" s="139" t="s">
        <v>0</v>
      </c>
      <c r="C104" s="143" t="s">
        <v>396</v>
      </c>
      <c r="D104" s="139" t="s">
        <v>395</v>
      </c>
      <c r="E104" s="139" t="s">
        <v>24</v>
      </c>
      <c r="F104" s="139">
        <v>1</v>
      </c>
      <c r="G104" s="139" t="s">
        <v>394</v>
      </c>
      <c r="H104" s="143" t="s">
        <v>15</v>
      </c>
      <c r="I104" s="141">
        <v>45815</v>
      </c>
      <c r="J104" s="160" t="s">
        <v>26</v>
      </c>
      <c r="K104" s="143" t="s">
        <v>393</v>
      </c>
      <c r="L104" s="163" t="s">
        <v>237</v>
      </c>
      <c r="M104" s="158"/>
      <c r="N104" s="18">
        <v>4165</v>
      </c>
      <c r="O104" s="1" t="s">
        <v>397</v>
      </c>
      <c r="P104" s="141">
        <f>SUM(N104:N118)</f>
        <v>63105</v>
      </c>
      <c r="Q104" s="157" t="s">
        <v>14</v>
      </c>
    </row>
    <row r="105" spans="1:17" x14ac:dyDescent="0.25">
      <c r="A105" s="143"/>
      <c r="B105" s="139"/>
      <c r="C105" s="143"/>
      <c r="D105" s="139"/>
      <c r="E105" s="139"/>
      <c r="F105" s="139"/>
      <c r="G105" s="139"/>
      <c r="H105" s="143"/>
      <c r="I105" s="141"/>
      <c r="J105" s="160"/>
      <c r="K105" s="143"/>
      <c r="L105" s="163"/>
      <c r="M105" s="158"/>
      <c r="N105" s="18">
        <v>4165</v>
      </c>
      <c r="O105" s="1" t="s">
        <v>433</v>
      </c>
      <c r="P105" s="141"/>
      <c r="Q105" s="157"/>
    </row>
    <row r="106" spans="1:17" x14ac:dyDescent="0.25">
      <c r="A106" s="143"/>
      <c r="B106" s="139"/>
      <c r="C106" s="143"/>
      <c r="D106" s="139"/>
      <c r="E106" s="139"/>
      <c r="F106" s="139"/>
      <c r="G106" s="139"/>
      <c r="H106" s="143"/>
      <c r="I106" s="141"/>
      <c r="J106" s="160"/>
      <c r="K106" s="143"/>
      <c r="L106" s="163"/>
      <c r="M106" s="158"/>
      <c r="N106" s="18">
        <v>4165</v>
      </c>
      <c r="O106" s="1" t="s">
        <v>434</v>
      </c>
      <c r="P106" s="141"/>
      <c r="Q106" s="157"/>
    </row>
    <row r="107" spans="1:17" x14ac:dyDescent="0.25">
      <c r="A107" s="143"/>
      <c r="B107" s="139"/>
      <c r="C107" s="143"/>
      <c r="D107" s="139"/>
      <c r="E107" s="139"/>
      <c r="F107" s="139"/>
      <c r="G107" s="139"/>
      <c r="H107" s="143"/>
      <c r="I107" s="141"/>
      <c r="J107" s="160"/>
      <c r="K107" s="143"/>
      <c r="L107" s="163"/>
      <c r="M107" s="158"/>
      <c r="N107" s="18">
        <v>4165</v>
      </c>
      <c r="O107" s="1" t="s">
        <v>435</v>
      </c>
      <c r="P107" s="141"/>
      <c r="Q107" s="157"/>
    </row>
    <row r="108" spans="1:17" x14ac:dyDescent="0.25">
      <c r="A108" s="143"/>
      <c r="B108" s="139"/>
      <c r="C108" s="143"/>
      <c r="D108" s="139"/>
      <c r="E108" s="139"/>
      <c r="F108" s="139"/>
      <c r="G108" s="139"/>
      <c r="H108" s="143"/>
      <c r="I108" s="141"/>
      <c r="J108" s="160"/>
      <c r="K108" s="143"/>
      <c r="L108" s="163"/>
      <c r="M108" s="158"/>
      <c r="N108" s="18">
        <v>4165</v>
      </c>
      <c r="O108" s="1" t="s">
        <v>584</v>
      </c>
      <c r="P108" s="141"/>
      <c r="Q108" s="157"/>
    </row>
    <row r="109" spans="1:17" x14ac:dyDescent="0.25">
      <c r="A109" s="143"/>
      <c r="B109" s="139"/>
      <c r="C109" s="143"/>
      <c r="D109" s="139"/>
      <c r="E109" s="139"/>
      <c r="F109" s="139"/>
      <c r="G109" s="139"/>
      <c r="H109" s="143"/>
      <c r="I109" s="141"/>
      <c r="J109" s="160"/>
      <c r="K109" s="143"/>
      <c r="L109" s="163"/>
      <c r="M109" s="158"/>
      <c r="N109" s="18">
        <v>4165</v>
      </c>
      <c r="O109" s="1" t="s">
        <v>585</v>
      </c>
      <c r="P109" s="141"/>
      <c r="Q109" s="157"/>
    </row>
    <row r="110" spans="1:17" ht="78.75" customHeight="1" x14ac:dyDescent="0.25">
      <c r="A110" s="143"/>
      <c r="B110" s="139"/>
      <c r="C110" s="143"/>
      <c r="D110" s="139"/>
      <c r="E110" s="139"/>
      <c r="F110" s="139"/>
      <c r="G110" s="139"/>
      <c r="H110" s="143"/>
      <c r="I110" s="141"/>
      <c r="J110" s="160"/>
      <c r="K110" s="143"/>
      <c r="L110" s="163"/>
      <c r="M110" s="139" t="s">
        <v>583</v>
      </c>
      <c r="N110" s="18">
        <v>4235</v>
      </c>
      <c r="O110" s="1" t="s">
        <v>586</v>
      </c>
      <c r="P110" s="141"/>
      <c r="Q110" s="157"/>
    </row>
    <row r="111" spans="1:17" x14ac:dyDescent="0.25">
      <c r="A111" s="143"/>
      <c r="B111" s="139"/>
      <c r="C111" s="143"/>
      <c r="D111" s="139"/>
      <c r="E111" s="139"/>
      <c r="F111" s="139"/>
      <c r="G111" s="139"/>
      <c r="H111" s="143"/>
      <c r="I111" s="141"/>
      <c r="J111" s="160"/>
      <c r="K111" s="143"/>
      <c r="L111" s="163"/>
      <c r="M111" s="139"/>
      <c r="N111" s="18">
        <v>4235</v>
      </c>
      <c r="O111" s="1" t="s">
        <v>861</v>
      </c>
      <c r="P111" s="141"/>
      <c r="Q111" s="157"/>
    </row>
    <row r="112" spans="1:17" x14ac:dyDescent="0.25">
      <c r="A112" s="143"/>
      <c r="B112" s="139"/>
      <c r="C112" s="143"/>
      <c r="D112" s="139"/>
      <c r="E112" s="139"/>
      <c r="F112" s="139"/>
      <c r="G112" s="139"/>
      <c r="H112" s="143"/>
      <c r="I112" s="141"/>
      <c r="J112" s="160"/>
      <c r="K112" s="143"/>
      <c r="L112" s="163"/>
      <c r="M112" s="139"/>
      <c r="N112" s="18">
        <v>4235</v>
      </c>
      <c r="O112" s="1" t="s">
        <v>862</v>
      </c>
      <c r="P112" s="141"/>
      <c r="Q112" s="157"/>
    </row>
    <row r="113" spans="1:17" ht="15.75" customHeight="1" x14ac:dyDescent="0.25">
      <c r="A113" s="143"/>
      <c r="B113" s="139"/>
      <c r="C113" s="143"/>
      <c r="D113" s="139"/>
      <c r="E113" s="139"/>
      <c r="F113" s="139"/>
      <c r="G113" s="139"/>
      <c r="H113" s="143"/>
      <c r="I113" s="141"/>
      <c r="J113" s="160"/>
      <c r="K113" s="143"/>
      <c r="L113" s="163"/>
      <c r="M113" s="139" t="s">
        <v>1297</v>
      </c>
      <c r="N113" s="18">
        <v>4235</v>
      </c>
      <c r="O113" s="1" t="s">
        <v>863</v>
      </c>
      <c r="P113" s="141"/>
      <c r="Q113" s="157"/>
    </row>
    <row r="114" spans="1:17" ht="96" customHeight="1" x14ac:dyDescent="0.25">
      <c r="A114" s="143"/>
      <c r="B114" s="139"/>
      <c r="C114" s="143"/>
      <c r="D114" s="139"/>
      <c r="E114" s="139"/>
      <c r="F114" s="139"/>
      <c r="G114" s="139"/>
      <c r="H114" s="143"/>
      <c r="I114" s="141"/>
      <c r="J114" s="160"/>
      <c r="K114" s="143"/>
      <c r="L114" s="163"/>
      <c r="M114" s="139"/>
      <c r="N114" s="18">
        <v>4235</v>
      </c>
      <c r="O114" s="1" t="s">
        <v>1296</v>
      </c>
      <c r="P114" s="141"/>
      <c r="Q114" s="157"/>
    </row>
    <row r="115" spans="1:17" ht="126" customHeight="1" x14ac:dyDescent="0.25">
      <c r="A115" s="143"/>
      <c r="B115" s="139"/>
      <c r="C115" s="143"/>
      <c r="D115" s="139"/>
      <c r="E115" s="139"/>
      <c r="F115" s="139"/>
      <c r="G115" s="139"/>
      <c r="H115" s="143"/>
      <c r="I115" s="141"/>
      <c r="J115" s="160"/>
      <c r="K115" s="143"/>
      <c r="L115" s="163"/>
      <c r="M115" s="139" t="s">
        <v>1298</v>
      </c>
      <c r="N115" s="43">
        <v>4235</v>
      </c>
      <c r="O115" s="35" t="s">
        <v>2970</v>
      </c>
      <c r="P115" s="141"/>
      <c r="Q115" s="157"/>
    </row>
    <row r="116" spans="1:17" x14ac:dyDescent="0.25">
      <c r="A116" s="143"/>
      <c r="B116" s="139"/>
      <c r="C116" s="143"/>
      <c r="D116" s="139"/>
      <c r="E116" s="139"/>
      <c r="F116" s="139"/>
      <c r="G116" s="139"/>
      <c r="H116" s="143"/>
      <c r="I116" s="141"/>
      <c r="J116" s="160"/>
      <c r="K116" s="143"/>
      <c r="L116" s="163"/>
      <c r="M116" s="139"/>
      <c r="N116" s="43">
        <v>4235</v>
      </c>
      <c r="O116" s="35" t="s">
        <v>2971</v>
      </c>
      <c r="P116" s="141"/>
      <c r="Q116" s="157"/>
    </row>
    <row r="117" spans="1:17" x14ac:dyDescent="0.25">
      <c r="A117" s="143"/>
      <c r="B117" s="139"/>
      <c r="C117" s="143"/>
      <c r="D117" s="139"/>
      <c r="E117" s="139"/>
      <c r="F117" s="139"/>
      <c r="G117" s="139"/>
      <c r="H117" s="143"/>
      <c r="I117" s="141"/>
      <c r="J117" s="160"/>
      <c r="K117" s="143"/>
      <c r="L117" s="163"/>
      <c r="M117" s="139"/>
      <c r="N117" s="43">
        <v>4235</v>
      </c>
      <c r="O117" s="35" t="s">
        <v>2972</v>
      </c>
      <c r="P117" s="141"/>
      <c r="Q117" s="157"/>
    </row>
    <row r="118" spans="1:17" ht="110.25" x14ac:dyDescent="0.25">
      <c r="A118" s="143"/>
      <c r="B118" s="139"/>
      <c r="C118" s="143"/>
      <c r="D118" s="139"/>
      <c r="E118" s="139"/>
      <c r="F118" s="139"/>
      <c r="G118" s="139"/>
      <c r="H118" s="143"/>
      <c r="I118" s="141"/>
      <c r="J118" s="160"/>
      <c r="K118" s="143"/>
      <c r="L118" s="163"/>
      <c r="M118" s="36" t="s">
        <v>2973</v>
      </c>
      <c r="N118" s="43">
        <v>4235</v>
      </c>
      <c r="O118" s="35" t="s">
        <v>2974</v>
      </c>
      <c r="P118" s="141"/>
      <c r="Q118" s="157"/>
    </row>
    <row r="119" spans="1:17" ht="78.75" x14ac:dyDescent="0.25">
      <c r="A119" s="7">
        <v>11</v>
      </c>
      <c r="B119" s="7" t="s">
        <v>436</v>
      </c>
      <c r="C119" s="7" t="s">
        <v>444</v>
      </c>
      <c r="D119" s="2" t="s">
        <v>438</v>
      </c>
      <c r="E119" s="2" t="s">
        <v>44</v>
      </c>
      <c r="F119" s="7">
        <v>5</v>
      </c>
      <c r="G119" s="2" t="s">
        <v>450</v>
      </c>
      <c r="H119" s="2" t="s">
        <v>449</v>
      </c>
      <c r="I119" s="13">
        <v>1320900</v>
      </c>
      <c r="J119" s="6" t="s">
        <v>26</v>
      </c>
      <c r="K119" s="1" t="s">
        <v>437</v>
      </c>
      <c r="L119" s="16" t="s">
        <v>445</v>
      </c>
      <c r="M119" s="32" t="s">
        <v>587</v>
      </c>
      <c r="N119" s="18"/>
      <c r="O119" s="1"/>
      <c r="P119" s="1">
        <f>N119</f>
        <v>0</v>
      </c>
      <c r="Q119" s="18" t="s">
        <v>13</v>
      </c>
    </row>
    <row r="120" spans="1:17" ht="110.25" x14ac:dyDescent="0.25">
      <c r="A120" s="7">
        <v>12</v>
      </c>
      <c r="B120" s="2" t="s">
        <v>43</v>
      </c>
      <c r="C120" s="2" t="s">
        <v>439</v>
      </c>
      <c r="D120" s="2" t="s">
        <v>440</v>
      </c>
      <c r="E120" s="2" t="s">
        <v>15</v>
      </c>
      <c r="F120" s="2" t="s">
        <v>15</v>
      </c>
      <c r="G120" s="2" t="s">
        <v>450</v>
      </c>
      <c r="H120" s="2" t="s">
        <v>449</v>
      </c>
      <c r="I120" s="13">
        <v>14875</v>
      </c>
      <c r="J120" s="6" t="s">
        <v>26</v>
      </c>
      <c r="K120" s="1" t="s">
        <v>419</v>
      </c>
      <c r="L120" s="16" t="s">
        <v>448</v>
      </c>
      <c r="M120" s="32" t="s">
        <v>589</v>
      </c>
      <c r="N120" s="18">
        <v>15125</v>
      </c>
      <c r="O120" s="1" t="s">
        <v>588</v>
      </c>
      <c r="P120" s="1">
        <f>N120</f>
        <v>15125</v>
      </c>
      <c r="Q120" s="18" t="s">
        <v>14</v>
      </c>
    </row>
    <row r="121" spans="1:17" ht="47.25" customHeight="1" x14ac:dyDescent="0.25">
      <c r="A121" s="143">
        <v>13</v>
      </c>
      <c r="B121" s="143" t="s">
        <v>0</v>
      </c>
      <c r="C121" s="139" t="s">
        <v>446</v>
      </c>
      <c r="D121" s="139" t="s">
        <v>441</v>
      </c>
      <c r="E121" s="139" t="s">
        <v>24</v>
      </c>
      <c r="F121" s="139">
        <v>1</v>
      </c>
      <c r="G121" s="139" t="s">
        <v>1</v>
      </c>
      <c r="H121" s="143" t="s">
        <v>15</v>
      </c>
      <c r="I121" s="142">
        <v>41888</v>
      </c>
      <c r="J121" s="160" t="s">
        <v>26</v>
      </c>
      <c r="K121" s="141" t="s">
        <v>421</v>
      </c>
      <c r="L121" s="158" t="s">
        <v>237</v>
      </c>
      <c r="M121" s="18"/>
      <c r="N121" s="1">
        <v>5236</v>
      </c>
      <c r="O121" s="1" t="s">
        <v>458</v>
      </c>
      <c r="P121" s="141">
        <f>SUM(N121:N132)</f>
        <v>63624</v>
      </c>
      <c r="Q121" s="157" t="s">
        <v>14</v>
      </c>
    </row>
    <row r="122" spans="1:17" ht="141.75" x14ac:dyDescent="0.25">
      <c r="A122" s="143"/>
      <c r="B122" s="143"/>
      <c r="C122" s="139"/>
      <c r="D122" s="139"/>
      <c r="E122" s="139"/>
      <c r="F122" s="139"/>
      <c r="G122" s="139"/>
      <c r="H122" s="143"/>
      <c r="I122" s="142"/>
      <c r="J122" s="160"/>
      <c r="K122" s="141"/>
      <c r="L122" s="158"/>
      <c r="M122" s="32" t="s">
        <v>592</v>
      </c>
      <c r="N122" s="1">
        <v>5236</v>
      </c>
      <c r="O122" s="1" t="s">
        <v>590</v>
      </c>
      <c r="P122" s="141"/>
      <c r="Q122" s="157"/>
    </row>
    <row r="123" spans="1:17" ht="63" customHeight="1" x14ac:dyDescent="0.25">
      <c r="A123" s="143"/>
      <c r="B123" s="143"/>
      <c r="C123" s="139"/>
      <c r="D123" s="139"/>
      <c r="E123" s="139"/>
      <c r="F123" s="139"/>
      <c r="G123" s="139"/>
      <c r="H123" s="143"/>
      <c r="I123" s="142"/>
      <c r="J123" s="160"/>
      <c r="K123" s="141"/>
      <c r="L123" s="158"/>
      <c r="M123" s="164" t="s">
        <v>593</v>
      </c>
      <c r="N123" s="1">
        <v>5236</v>
      </c>
      <c r="O123" s="1" t="s">
        <v>591</v>
      </c>
      <c r="P123" s="141"/>
      <c r="Q123" s="157"/>
    </row>
    <row r="124" spans="1:17" x14ac:dyDescent="0.25">
      <c r="A124" s="143"/>
      <c r="B124" s="143"/>
      <c r="C124" s="139"/>
      <c r="D124" s="139"/>
      <c r="E124" s="139"/>
      <c r="F124" s="139"/>
      <c r="G124" s="139"/>
      <c r="H124" s="143"/>
      <c r="I124" s="142"/>
      <c r="J124" s="160"/>
      <c r="K124" s="141"/>
      <c r="L124" s="158"/>
      <c r="M124" s="164"/>
      <c r="N124" s="1">
        <v>5324</v>
      </c>
      <c r="O124" s="1" t="s">
        <v>864</v>
      </c>
      <c r="P124" s="141"/>
      <c r="Q124" s="157"/>
    </row>
    <row r="125" spans="1:17" x14ac:dyDescent="0.25">
      <c r="A125" s="143"/>
      <c r="B125" s="143"/>
      <c r="C125" s="139"/>
      <c r="D125" s="139"/>
      <c r="E125" s="139"/>
      <c r="F125" s="139"/>
      <c r="G125" s="139"/>
      <c r="H125" s="143"/>
      <c r="I125" s="142"/>
      <c r="J125" s="160"/>
      <c r="K125" s="141"/>
      <c r="L125" s="158"/>
      <c r="M125" s="164"/>
      <c r="N125" s="1">
        <v>5324</v>
      </c>
      <c r="O125" s="1" t="s">
        <v>865</v>
      </c>
      <c r="P125" s="141"/>
      <c r="Q125" s="157"/>
    </row>
    <row r="126" spans="1:17" x14ac:dyDescent="0.25">
      <c r="A126" s="143"/>
      <c r="B126" s="143"/>
      <c r="C126" s="139"/>
      <c r="D126" s="139"/>
      <c r="E126" s="139"/>
      <c r="F126" s="139"/>
      <c r="G126" s="139"/>
      <c r="H126" s="143"/>
      <c r="I126" s="142"/>
      <c r="J126" s="160"/>
      <c r="K126" s="141"/>
      <c r="L126" s="158"/>
      <c r="M126" s="164"/>
      <c r="N126" s="1">
        <v>5324</v>
      </c>
      <c r="O126" s="1" t="s">
        <v>866</v>
      </c>
      <c r="P126" s="141"/>
      <c r="Q126" s="157"/>
    </row>
    <row r="127" spans="1:17" x14ac:dyDescent="0.25">
      <c r="A127" s="143"/>
      <c r="B127" s="143"/>
      <c r="C127" s="139"/>
      <c r="D127" s="139"/>
      <c r="E127" s="139"/>
      <c r="F127" s="139"/>
      <c r="G127" s="139"/>
      <c r="H127" s="143"/>
      <c r="I127" s="142"/>
      <c r="J127" s="160"/>
      <c r="K127" s="141"/>
      <c r="L127" s="158"/>
      <c r="M127" s="164"/>
      <c r="N127" s="1">
        <v>5324</v>
      </c>
      <c r="O127" s="1" t="s">
        <v>867</v>
      </c>
      <c r="P127" s="141"/>
      <c r="Q127" s="157"/>
    </row>
    <row r="128" spans="1:17" x14ac:dyDescent="0.25">
      <c r="A128" s="143"/>
      <c r="B128" s="143"/>
      <c r="C128" s="139"/>
      <c r="D128" s="139"/>
      <c r="E128" s="139"/>
      <c r="F128" s="139"/>
      <c r="G128" s="139"/>
      <c r="H128" s="143"/>
      <c r="I128" s="142"/>
      <c r="J128" s="160"/>
      <c r="K128" s="141"/>
      <c r="L128" s="158"/>
      <c r="M128" s="164"/>
      <c r="N128" s="35">
        <v>5324</v>
      </c>
      <c r="O128" s="35" t="s">
        <v>2975</v>
      </c>
      <c r="P128" s="141"/>
      <c r="Q128" s="157"/>
    </row>
    <row r="129" spans="1:17" ht="126" customHeight="1" x14ac:dyDescent="0.25">
      <c r="A129" s="143"/>
      <c r="B129" s="143"/>
      <c r="C129" s="139"/>
      <c r="D129" s="139"/>
      <c r="E129" s="139"/>
      <c r="F129" s="139"/>
      <c r="G129" s="139"/>
      <c r="H129" s="143"/>
      <c r="I129" s="142"/>
      <c r="J129" s="160"/>
      <c r="K129" s="141"/>
      <c r="L129" s="158"/>
      <c r="M129" s="164" t="s">
        <v>868</v>
      </c>
      <c r="N129" s="1">
        <v>5324</v>
      </c>
      <c r="O129" s="1" t="s">
        <v>1299</v>
      </c>
      <c r="P129" s="141"/>
      <c r="Q129" s="157"/>
    </row>
    <row r="130" spans="1:17" x14ac:dyDescent="0.25">
      <c r="A130" s="143"/>
      <c r="B130" s="143"/>
      <c r="C130" s="139"/>
      <c r="D130" s="139"/>
      <c r="E130" s="139"/>
      <c r="F130" s="139"/>
      <c r="G130" s="139"/>
      <c r="H130" s="143"/>
      <c r="I130" s="142"/>
      <c r="J130" s="160"/>
      <c r="K130" s="141"/>
      <c r="L130" s="158"/>
      <c r="M130" s="164"/>
      <c r="N130" s="35">
        <v>5324</v>
      </c>
      <c r="O130" s="35" t="s">
        <v>2976</v>
      </c>
      <c r="P130" s="141"/>
      <c r="Q130" s="157"/>
    </row>
    <row r="131" spans="1:17" x14ac:dyDescent="0.25">
      <c r="A131" s="143"/>
      <c r="B131" s="143"/>
      <c r="C131" s="139"/>
      <c r="D131" s="139"/>
      <c r="E131" s="139"/>
      <c r="F131" s="139"/>
      <c r="G131" s="139"/>
      <c r="H131" s="143"/>
      <c r="I131" s="142"/>
      <c r="J131" s="160"/>
      <c r="K131" s="141"/>
      <c r="L131" s="158"/>
      <c r="M131" s="164"/>
      <c r="N131" s="35">
        <v>5324</v>
      </c>
      <c r="O131" s="35" t="s">
        <v>2977</v>
      </c>
      <c r="P131" s="141"/>
      <c r="Q131" s="157"/>
    </row>
    <row r="132" spans="1:17" x14ac:dyDescent="0.25">
      <c r="A132" s="143"/>
      <c r="B132" s="143"/>
      <c r="C132" s="139"/>
      <c r="D132" s="139"/>
      <c r="E132" s="139"/>
      <c r="F132" s="139"/>
      <c r="G132" s="139"/>
      <c r="H132" s="143"/>
      <c r="I132" s="142"/>
      <c r="J132" s="160"/>
      <c r="K132" s="141"/>
      <c r="L132" s="158"/>
      <c r="M132" s="164"/>
      <c r="N132" s="35">
        <v>5324</v>
      </c>
      <c r="O132" s="35" t="s">
        <v>2978</v>
      </c>
      <c r="P132" s="141"/>
      <c r="Q132" s="157"/>
    </row>
    <row r="133" spans="1:17" ht="78.75" customHeight="1" x14ac:dyDescent="0.25">
      <c r="A133" s="143">
        <v>14</v>
      </c>
      <c r="B133" s="143" t="s">
        <v>0</v>
      </c>
      <c r="C133" s="139" t="s">
        <v>447</v>
      </c>
      <c r="D133" s="139" t="s">
        <v>443</v>
      </c>
      <c r="E133" s="139" t="s">
        <v>24</v>
      </c>
      <c r="F133" s="139">
        <v>1</v>
      </c>
      <c r="G133" s="139" t="s">
        <v>442</v>
      </c>
      <c r="H133" s="143" t="s">
        <v>15</v>
      </c>
      <c r="I133" s="142">
        <v>80752</v>
      </c>
      <c r="J133" s="160" t="s">
        <v>26</v>
      </c>
      <c r="K133" s="141" t="s">
        <v>421</v>
      </c>
      <c r="L133" s="158" t="s">
        <v>237</v>
      </c>
      <c r="M133" s="157"/>
      <c r="N133" s="1">
        <v>8736</v>
      </c>
      <c r="O133" s="1" t="s">
        <v>459</v>
      </c>
      <c r="P133" s="157">
        <f>SUM(N133:N143)</f>
        <v>94934</v>
      </c>
      <c r="Q133" s="143" t="s">
        <v>14</v>
      </c>
    </row>
    <row r="134" spans="1:17" x14ac:dyDescent="0.25">
      <c r="A134" s="143"/>
      <c r="B134" s="143"/>
      <c r="C134" s="139"/>
      <c r="D134" s="139"/>
      <c r="E134" s="139"/>
      <c r="F134" s="139"/>
      <c r="G134" s="139"/>
      <c r="H134" s="143"/>
      <c r="I134" s="142"/>
      <c r="J134" s="160"/>
      <c r="K134" s="141"/>
      <c r="L134" s="158"/>
      <c r="M134" s="157"/>
      <c r="N134" s="1">
        <v>8708</v>
      </c>
      <c r="O134" s="1" t="s">
        <v>594</v>
      </c>
      <c r="P134" s="157"/>
      <c r="Q134" s="143"/>
    </row>
    <row r="135" spans="1:17" x14ac:dyDescent="0.25">
      <c r="A135" s="143"/>
      <c r="B135" s="143"/>
      <c r="C135" s="139"/>
      <c r="D135" s="139"/>
      <c r="E135" s="139"/>
      <c r="F135" s="139"/>
      <c r="G135" s="139"/>
      <c r="H135" s="143"/>
      <c r="I135" s="142"/>
      <c r="J135" s="160"/>
      <c r="K135" s="141"/>
      <c r="L135" s="158"/>
      <c r="M135" s="157"/>
      <c r="N135" s="1">
        <v>8708</v>
      </c>
      <c r="O135" s="1" t="s">
        <v>595</v>
      </c>
      <c r="P135" s="157"/>
      <c r="Q135" s="143"/>
    </row>
    <row r="136" spans="1:17" x14ac:dyDescent="0.25">
      <c r="A136" s="143"/>
      <c r="B136" s="143"/>
      <c r="C136" s="139"/>
      <c r="D136" s="139"/>
      <c r="E136" s="139"/>
      <c r="F136" s="139"/>
      <c r="G136" s="139"/>
      <c r="H136" s="143"/>
      <c r="I136" s="142"/>
      <c r="J136" s="160"/>
      <c r="K136" s="141"/>
      <c r="L136" s="158"/>
      <c r="M136" s="157"/>
      <c r="N136" s="1">
        <v>8708</v>
      </c>
      <c r="O136" s="1" t="s">
        <v>596</v>
      </c>
      <c r="P136" s="157"/>
      <c r="Q136" s="143"/>
    </row>
    <row r="137" spans="1:17" x14ac:dyDescent="0.25">
      <c r="A137" s="143"/>
      <c r="B137" s="143"/>
      <c r="C137" s="139"/>
      <c r="D137" s="139"/>
      <c r="E137" s="139"/>
      <c r="F137" s="139"/>
      <c r="G137" s="139"/>
      <c r="H137" s="143"/>
      <c r="I137" s="142"/>
      <c r="J137" s="160"/>
      <c r="K137" s="141"/>
      <c r="L137" s="158"/>
      <c r="M137" s="157"/>
      <c r="N137" s="1">
        <v>8715</v>
      </c>
      <c r="O137" s="1" t="s">
        <v>869</v>
      </c>
      <c r="P137" s="157"/>
      <c r="Q137" s="143"/>
    </row>
    <row r="138" spans="1:17" x14ac:dyDescent="0.25">
      <c r="A138" s="143"/>
      <c r="B138" s="143"/>
      <c r="C138" s="139"/>
      <c r="D138" s="139"/>
      <c r="E138" s="139"/>
      <c r="F138" s="139"/>
      <c r="G138" s="139"/>
      <c r="H138" s="143"/>
      <c r="I138" s="142"/>
      <c r="J138" s="160"/>
      <c r="K138" s="141"/>
      <c r="L138" s="158"/>
      <c r="M138" s="157"/>
      <c r="N138" s="1">
        <v>8631</v>
      </c>
      <c r="O138" s="1" t="s">
        <v>870</v>
      </c>
      <c r="P138" s="157"/>
      <c r="Q138" s="143"/>
    </row>
    <row r="139" spans="1:17" x14ac:dyDescent="0.25">
      <c r="A139" s="143"/>
      <c r="B139" s="143"/>
      <c r="C139" s="139"/>
      <c r="D139" s="139"/>
      <c r="E139" s="139"/>
      <c r="F139" s="139"/>
      <c r="G139" s="139"/>
      <c r="H139" s="143"/>
      <c r="I139" s="142"/>
      <c r="J139" s="160"/>
      <c r="K139" s="141"/>
      <c r="L139" s="158"/>
      <c r="M139" s="157"/>
      <c r="N139" s="1">
        <v>8617</v>
      </c>
      <c r="O139" s="1" t="s">
        <v>1300</v>
      </c>
      <c r="P139" s="157"/>
      <c r="Q139" s="143"/>
    </row>
    <row r="140" spans="1:17" x14ac:dyDescent="0.25">
      <c r="A140" s="143"/>
      <c r="B140" s="143"/>
      <c r="C140" s="139"/>
      <c r="D140" s="139"/>
      <c r="E140" s="139"/>
      <c r="F140" s="139"/>
      <c r="G140" s="139"/>
      <c r="H140" s="143"/>
      <c r="I140" s="142"/>
      <c r="J140" s="160"/>
      <c r="K140" s="141"/>
      <c r="L140" s="158"/>
      <c r="M140" s="157"/>
      <c r="N140" s="1">
        <v>8554</v>
      </c>
      <c r="O140" s="1" t="s">
        <v>1300</v>
      </c>
      <c r="P140" s="157"/>
      <c r="Q140" s="143"/>
    </row>
    <row r="141" spans="1:17" ht="141.75" customHeight="1" x14ac:dyDescent="0.25">
      <c r="A141" s="143"/>
      <c r="B141" s="143"/>
      <c r="C141" s="139"/>
      <c r="D141" s="139"/>
      <c r="E141" s="139"/>
      <c r="F141" s="139"/>
      <c r="G141" s="139"/>
      <c r="H141" s="143"/>
      <c r="I141" s="142"/>
      <c r="J141" s="160"/>
      <c r="K141" s="141"/>
      <c r="L141" s="158"/>
      <c r="M141" s="157" t="s">
        <v>871</v>
      </c>
      <c r="N141" s="1">
        <v>8554</v>
      </c>
      <c r="O141" s="1" t="s">
        <v>1301</v>
      </c>
      <c r="P141" s="157"/>
      <c r="Q141" s="143"/>
    </row>
    <row r="142" spans="1:17" x14ac:dyDescent="0.25">
      <c r="A142" s="143"/>
      <c r="B142" s="143"/>
      <c r="C142" s="139"/>
      <c r="D142" s="139"/>
      <c r="E142" s="139"/>
      <c r="F142" s="139"/>
      <c r="G142" s="139"/>
      <c r="H142" s="143"/>
      <c r="I142" s="142"/>
      <c r="J142" s="160"/>
      <c r="K142" s="141"/>
      <c r="L142" s="158"/>
      <c r="M142" s="157"/>
      <c r="N142" s="35">
        <v>8505</v>
      </c>
      <c r="O142" s="35" t="s">
        <v>2979</v>
      </c>
      <c r="P142" s="157"/>
      <c r="Q142" s="143"/>
    </row>
    <row r="143" spans="1:17" x14ac:dyDescent="0.25">
      <c r="A143" s="143"/>
      <c r="B143" s="143"/>
      <c r="C143" s="139"/>
      <c r="D143" s="139"/>
      <c r="E143" s="139"/>
      <c r="F143" s="139"/>
      <c r="G143" s="139"/>
      <c r="H143" s="143"/>
      <c r="I143" s="142"/>
      <c r="J143" s="160"/>
      <c r="K143" s="141"/>
      <c r="L143" s="158"/>
      <c r="M143" s="157"/>
      <c r="N143" s="35">
        <v>8498</v>
      </c>
      <c r="O143" s="35" t="s">
        <v>2980</v>
      </c>
      <c r="P143" s="157"/>
      <c r="Q143" s="143"/>
    </row>
    <row r="144" spans="1:17" ht="47.25" customHeight="1" x14ac:dyDescent="0.25">
      <c r="A144" s="143">
        <v>15</v>
      </c>
      <c r="B144" s="143" t="s">
        <v>0</v>
      </c>
      <c r="C144" s="143" t="s">
        <v>455</v>
      </c>
      <c r="D144" s="139" t="s">
        <v>451</v>
      </c>
      <c r="E144" s="139" t="s">
        <v>24</v>
      </c>
      <c r="F144" s="139">
        <v>1</v>
      </c>
      <c r="G144" s="139" t="s">
        <v>1</v>
      </c>
      <c r="H144" s="143" t="s">
        <v>15</v>
      </c>
      <c r="I144" s="141">
        <v>53312</v>
      </c>
      <c r="J144" s="160" t="s">
        <v>26</v>
      </c>
      <c r="K144" s="143" t="s">
        <v>421</v>
      </c>
      <c r="L144" s="163" t="s">
        <v>237</v>
      </c>
      <c r="M144" s="158"/>
      <c r="N144" s="18">
        <v>6664</v>
      </c>
      <c r="O144" s="1" t="s">
        <v>460</v>
      </c>
      <c r="P144" s="157">
        <f>SUM(N144:N155)</f>
        <v>80976</v>
      </c>
      <c r="Q144" s="143" t="s">
        <v>14</v>
      </c>
    </row>
    <row r="145" spans="1:17" x14ac:dyDescent="0.25">
      <c r="A145" s="143"/>
      <c r="B145" s="143"/>
      <c r="C145" s="143"/>
      <c r="D145" s="139"/>
      <c r="E145" s="139"/>
      <c r="F145" s="139"/>
      <c r="G145" s="139"/>
      <c r="H145" s="143"/>
      <c r="I145" s="141"/>
      <c r="J145" s="160"/>
      <c r="K145" s="143"/>
      <c r="L145" s="163"/>
      <c r="M145" s="158"/>
      <c r="N145" s="18">
        <v>6664</v>
      </c>
      <c r="O145" s="1" t="s">
        <v>597</v>
      </c>
      <c r="P145" s="157"/>
      <c r="Q145" s="143"/>
    </row>
    <row r="146" spans="1:17" ht="63" customHeight="1" x14ac:dyDescent="0.25">
      <c r="A146" s="143"/>
      <c r="B146" s="143"/>
      <c r="C146" s="143"/>
      <c r="D146" s="139"/>
      <c r="E146" s="139"/>
      <c r="F146" s="139"/>
      <c r="G146" s="139"/>
      <c r="H146" s="143"/>
      <c r="I146" s="141"/>
      <c r="J146" s="160"/>
      <c r="K146" s="143"/>
      <c r="L146" s="163"/>
      <c r="M146" s="164" t="s">
        <v>599</v>
      </c>
      <c r="N146" s="18">
        <v>6664</v>
      </c>
      <c r="O146" s="1" t="s">
        <v>598</v>
      </c>
      <c r="P146" s="157"/>
      <c r="Q146" s="143"/>
    </row>
    <row r="147" spans="1:17" x14ac:dyDescent="0.25">
      <c r="A147" s="143"/>
      <c r="B147" s="143"/>
      <c r="C147" s="143"/>
      <c r="D147" s="139"/>
      <c r="E147" s="139"/>
      <c r="F147" s="139"/>
      <c r="G147" s="139"/>
      <c r="H147" s="143"/>
      <c r="I147" s="141"/>
      <c r="J147" s="160"/>
      <c r="K147" s="143"/>
      <c r="L147" s="163"/>
      <c r="M147" s="164"/>
      <c r="N147" s="18">
        <v>6776</v>
      </c>
      <c r="O147" s="1" t="s">
        <v>872</v>
      </c>
      <c r="P147" s="157"/>
      <c r="Q147" s="143"/>
    </row>
    <row r="148" spans="1:17" x14ac:dyDescent="0.25">
      <c r="A148" s="143"/>
      <c r="B148" s="143"/>
      <c r="C148" s="143"/>
      <c r="D148" s="139"/>
      <c r="E148" s="139"/>
      <c r="F148" s="139"/>
      <c r="G148" s="139"/>
      <c r="H148" s="143"/>
      <c r="I148" s="141"/>
      <c r="J148" s="160"/>
      <c r="K148" s="143"/>
      <c r="L148" s="163"/>
      <c r="M148" s="164"/>
      <c r="N148" s="18">
        <v>6776</v>
      </c>
      <c r="O148" s="1" t="s">
        <v>873</v>
      </c>
      <c r="P148" s="157"/>
      <c r="Q148" s="143"/>
    </row>
    <row r="149" spans="1:17" x14ac:dyDescent="0.25">
      <c r="A149" s="143"/>
      <c r="B149" s="143"/>
      <c r="C149" s="143"/>
      <c r="D149" s="139"/>
      <c r="E149" s="139"/>
      <c r="F149" s="139"/>
      <c r="G149" s="139"/>
      <c r="H149" s="143"/>
      <c r="I149" s="141"/>
      <c r="J149" s="160"/>
      <c r="K149" s="143"/>
      <c r="L149" s="163"/>
      <c r="M149" s="164"/>
      <c r="N149" s="18">
        <v>6776</v>
      </c>
      <c r="O149" s="1" t="s">
        <v>874</v>
      </c>
      <c r="P149" s="157"/>
      <c r="Q149" s="143"/>
    </row>
    <row r="150" spans="1:17" x14ac:dyDescent="0.25">
      <c r="A150" s="143"/>
      <c r="B150" s="143"/>
      <c r="C150" s="143"/>
      <c r="D150" s="139"/>
      <c r="E150" s="139"/>
      <c r="F150" s="139"/>
      <c r="G150" s="139"/>
      <c r="H150" s="143"/>
      <c r="I150" s="141"/>
      <c r="J150" s="160"/>
      <c r="K150" s="143"/>
      <c r="L150" s="163"/>
      <c r="M150" s="164"/>
      <c r="N150" s="18">
        <v>6776</v>
      </c>
      <c r="O150" s="1" t="s">
        <v>875</v>
      </c>
      <c r="P150" s="157"/>
      <c r="Q150" s="143"/>
    </row>
    <row r="151" spans="1:17" x14ac:dyDescent="0.25">
      <c r="A151" s="143"/>
      <c r="B151" s="143"/>
      <c r="C151" s="143"/>
      <c r="D151" s="139"/>
      <c r="E151" s="139"/>
      <c r="F151" s="139"/>
      <c r="G151" s="139"/>
      <c r="H151" s="143"/>
      <c r="I151" s="141"/>
      <c r="J151" s="160"/>
      <c r="K151" s="143"/>
      <c r="L151" s="163"/>
      <c r="M151" s="164"/>
      <c r="N151" s="18">
        <v>6776</v>
      </c>
      <c r="O151" s="1" t="s">
        <v>1302</v>
      </c>
      <c r="P151" s="157"/>
      <c r="Q151" s="143"/>
    </row>
    <row r="152" spans="1:17" ht="126" customHeight="1" x14ac:dyDescent="0.25">
      <c r="A152" s="143"/>
      <c r="B152" s="143"/>
      <c r="C152" s="143"/>
      <c r="D152" s="139"/>
      <c r="E152" s="139"/>
      <c r="F152" s="139"/>
      <c r="G152" s="139"/>
      <c r="H152" s="143"/>
      <c r="I152" s="141"/>
      <c r="J152" s="160"/>
      <c r="K152" s="143"/>
      <c r="L152" s="163"/>
      <c r="M152" s="179" t="s">
        <v>876</v>
      </c>
      <c r="N152" s="18">
        <v>6776</v>
      </c>
      <c r="O152" s="1" t="s">
        <v>1303</v>
      </c>
      <c r="P152" s="157"/>
      <c r="Q152" s="143"/>
    </row>
    <row r="153" spans="1:17" x14ac:dyDescent="0.25">
      <c r="A153" s="143"/>
      <c r="B153" s="143"/>
      <c r="C153" s="143"/>
      <c r="D153" s="139"/>
      <c r="E153" s="139"/>
      <c r="F153" s="139"/>
      <c r="G153" s="139"/>
      <c r="H153" s="143"/>
      <c r="I153" s="141"/>
      <c r="J153" s="160"/>
      <c r="K153" s="143"/>
      <c r="L153" s="163"/>
      <c r="M153" s="180"/>
      <c r="N153" s="43">
        <v>6776</v>
      </c>
      <c r="O153" s="35" t="s">
        <v>2981</v>
      </c>
      <c r="P153" s="157"/>
      <c r="Q153" s="143"/>
    </row>
    <row r="154" spans="1:17" x14ac:dyDescent="0.25">
      <c r="A154" s="143"/>
      <c r="B154" s="143"/>
      <c r="C154" s="143"/>
      <c r="D154" s="139"/>
      <c r="E154" s="139"/>
      <c r="F154" s="139"/>
      <c r="G154" s="139"/>
      <c r="H154" s="143"/>
      <c r="I154" s="141"/>
      <c r="J154" s="160"/>
      <c r="K154" s="143"/>
      <c r="L154" s="163"/>
      <c r="M154" s="180"/>
      <c r="N154" s="43">
        <v>6776</v>
      </c>
      <c r="O154" s="35" t="s">
        <v>2982</v>
      </c>
      <c r="P154" s="157"/>
      <c r="Q154" s="143"/>
    </row>
    <row r="155" spans="1:17" x14ac:dyDescent="0.25">
      <c r="A155" s="143"/>
      <c r="B155" s="143"/>
      <c r="C155" s="143"/>
      <c r="D155" s="139"/>
      <c r="E155" s="139"/>
      <c r="F155" s="139"/>
      <c r="G155" s="139"/>
      <c r="H155" s="143"/>
      <c r="I155" s="141"/>
      <c r="J155" s="160"/>
      <c r="K155" s="143"/>
      <c r="L155" s="163"/>
      <c r="M155" s="181"/>
      <c r="N155" s="43">
        <v>6776</v>
      </c>
      <c r="O155" s="35" t="s">
        <v>2983</v>
      </c>
      <c r="P155" s="157"/>
      <c r="Q155" s="143"/>
    </row>
    <row r="156" spans="1:17" ht="63" customHeight="1" x14ac:dyDescent="0.25">
      <c r="A156" s="143">
        <v>16</v>
      </c>
      <c r="B156" s="143" t="s">
        <v>0</v>
      </c>
      <c r="C156" s="143" t="s">
        <v>456</v>
      </c>
      <c r="D156" s="139" t="s">
        <v>452</v>
      </c>
      <c r="E156" s="139" t="s">
        <v>24</v>
      </c>
      <c r="F156" s="139">
        <v>1</v>
      </c>
      <c r="G156" s="139" t="s">
        <v>342</v>
      </c>
      <c r="H156" s="143" t="s">
        <v>15</v>
      </c>
      <c r="I156" s="141">
        <v>110432</v>
      </c>
      <c r="J156" s="160" t="s">
        <v>26</v>
      </c>
      <c r="K156" s="143" t="s">
        <v>421</v>
      </c>
      <c r="L156" s="163" t="s">
        <v>237</v>
      </c>
      <c r="M156" s="158"/>
      <c r="N156" s="18">
        <v>13804</v>
      </c>
      <c r="O156" s="1" t="s">
        <v>461</v>
      </c>
      <c r="P156" s="157">
        <f>SUM(N156:N167)</f>
        <v>167736</v>
      </c>
      <c r="Q156" s="143" t="s">
        <v>14</v>
      </c>
    </row>
    <row r="157" spans="1:17" x14ac:dyDescent="0.25">
      <c r="A157" s="143"/>
      <c r="B157" s="143"/>
      <c r="C157" s="143"/>
      <c r="D157" s="139"/>
      <c r="E157" s="139"/>
      <c r="F157" s="139"/>
      <c r="G157" s="139"/>
      <c r="H157" s="143"/>
      <c r="I157" s="141"/>
      <c r="J157" s="160"/>
      <c r="K157" s="143"/>
      <c r="L157" s="163"/>
      <c r="M157" s="158"/>
      <c r="N157" s="18">
        <v>13804</v>
      </c>
      <c r="O157" s="1" t="s">
        <v>601</v>
      </c>
      <c r="P157" s="157"/>
      <c r="Q157" s="143"/>
    </row>
    <row r="158" spans="1:17" ht="78.75" customHeight="1" x14ac:dyDescent="0.25">
      <c r="A158" s="143"/>
      <c r="B158" s="143"/>
      <c r="C158" s="143"/>
      <c r="D158" s="139"/>
      <c r="E158" s="139"/>
      <c r="F158" s="139"/>
      <c r="G158" s="139"/>
      <c r="H158" s="143"/>
      <c r="I158" s="141"/>
      <c r="J158" s="160"/>
      <c r="K158" s="143"/>
      <c r="L158" s="163"/>
      <c r="M158" s="164" t="s">
        <v>600</v>
      </c>
      <c r="N158" s="18">
        <v>13804</v>
      </c>
      <c r="O158" s="1" t="s">
        <v>602</v>
      </c>
      <c r="P158" s="157"/>
      <c r="Q158" s="143"/>
    </row>
    <row r="159" spans="1:17" x14ac:dyDescent="0.25">
      <c r="A159" s="143"/>
      <c r="B159" s="143"/>
      <c r="C159" s="143"/>
      <c r="D159" s="139"/>
      <c r="E159" s="139"/>
      <c r="F159" s="139"/>
      <c r="G159" s="139"/>
      <c r="H159" s="143"/>
      <c r="I159" s="141"/>
      <c r="J159" s="160"/>
      <c r="K159" s="143"/>
      <c r="L159" s="163"/>
      <c r="M159" s="164"/>
      <c r="N159" s="18">
        <v>14036</v>
      </c>
      <c r="O159" s="1" t="s">
        <v>877</v>
      </c>
      <c r="P159" s="157"/>
      <c r="Q159" s="143"/>
    </row>
    <row r="160" spans="1:17" x14ac:dyDescent="0.25">
      <c r="A160" s="143"/>
      <c r="B160" s="143"/>
      <c r="C160" s="143"/>
      <c r="D160" s="139"/>
      <c r="E160" s="139"/>
      <c r="F160" s="139"/>
      <c r="G160" s="139"/>
      <c r="H160" s="143"/>
      <c r="I160" s="141"/>
      <c r="J160" s="160"/>
      <c r="K160" s="143"/>
      <c r="L160" s="163"/>
      <c r="M160" s="164"/>
      <c r="N160" s="18">
        <v>14036</v>
      </c>
      <c r="O160" s="1" t="s">
        <v>878</v>
      </c>
      <c r="P160" s="157"/>
      <c r="Q160" s="143"/>
    </row>
    <row r="161" spans="1:17" x14ac:dyDescent="0.25">
      <c r="A161" s="143"/>
      <c r="B161" s="143"/>
      <c r="C161" s="143"/>
      <c r="D161" s="139"/>
      <c r="E161" s="139"/>
      <c r="F161" s="139"/>
      <c r="G161" s="139"/>
      <c r="H161" s="143"/>
      <c r="I161" s="141"/>
      <c r="J161" s="160"/>
      <c r="K161" s="143"/>
      <c r="L161" s="163"/>
      <c r="M161" s="164"/>
      <c r="N161" s="18">
        <v>14036</v>
      </c>
      <c r="O161" s="1" t="s">
        <v>879</v>
      </c>
      <c r="P161" s="157"/>
      <c r="Q161" s="143"/>
    </row>
    <row r="162" spans="1:17" x14ac:dyDescent="0.25">
      <c r="A162" s="143"/>
      <c r="B162" s="143"/>
      <c r="C162" s="143"/>
      <c r="D162" s="139"/>
      <c r="E162" s="139"/>
      <c r="F162" s="139"/>
      <c r="G162" s="139"/>
      <c r="H162" s="143"/>
      <c r="I162" s="141"/>
      <c r="J162" s="160"/>
      <c r="K162" s="143"/>
      <c r="L162" s="163"/>
      <c r="M162" s="164"/>
      <c r="N162" s="18">
        <v>14036</v>
      </c>
      <c r="O162" s="1" t="s">
        <v>880</v>
      </c>
      <c r="P162" s="157"/>
      <c r="Q162" s="143"/>
    </row>
    <row r="163" spans="1:17" x14ac:dyDescent="0.25">
      <c r="A163" s="143"/>
      <c r="B163" s="143"/>
      <c r="C163" s="143"/>
      <c r="D163" s="139"/>
      <c r="E163" s="139"/>
      <c r="F163" s="139"/>
      <c r="G163" s="139"/>
      <c r="H163" s="143"/>
      <c r="I163" s="141"/>
      <c r="J163" s="160"/>
      <c r="K163" s="143"/>
      <c r="L163" s="163"/>
      <c r="M163" s="164"/>
      <c r="N163" s="18">
        <v>14036</v>
      </c>
      <c r="O163" s="1" t="s">
        <v>1306</v>
      </c>
      <c r="P163" s="157"/>
      <c r="Q163" s="143"/>
    </row>
    <row r="164" spans="1:17" ht="141.75" customHeight="1" x14ac:dyDescent="0.25">
      <c r="A164" s="143"/>
      <c r="B164" s="143"/>
      <c r="C164" s="143"/>
      <c r="D164" s="139"/>
      <c r="E164" s="139"/>
      <c r="F164" s="139"/>
      <c r="G164" s="139"/>
      <c r="H164" s="143"/>
      <c r="I164" s="141"/>
      <c r="J164" s="160"/>
      <c r="K164" s="143"/>
      <c r="L164" s="163"/>
      <c r="M164" s="164" t="s">
        <v>1304</v>
      </c>
      <c r="N164" s="18">
        <v>14036</v>
      </c>
      <c r="O164" s="1" t="s">
        <v>1305</v>
      </c>
      <c r="P164" s="157"/>
      <c r="Q164" s="143"/>
    </row>
    <row r="165" spans="1:17" x14ac:dyDescent="0.25">
      <c r="A165" s="143"/>
      <c r="B165" s="143"/>
      <c r="C165" s="143"/>
      <c r="D165" s="139"/>
      <c r="E165" s="139"/>
      <c r="F165" s="139"/>
      <c r="G165" s="139"/>
      <c r="H165" s="143"/>
      <c r="I165" s="141"/>
      <c r="J165" s="160"/>
      <c r="K165" s="143"/>
      <c r="L165" s="163"/>
      <c r="M165" s="164"/>
      <c r="N165" s="43">
        <v>14036</v>
      </c>
      <c r="O165" s="35" t="s">
        <v>2984</v>
      </c>
      <c r="P165" s="157"/>
      <c r="Q165" s="143"/>
    </row>
    <row r="166" spans="1:17" x14ac:dyDescent="0.25">
      <c r="A166" s="143"/>
      <c r="B166" s="143"/>
      <c r="C166" s="143"/>
      <c r="D166" s="139"/>
      <c r="E166" s="139"/>
      <c r="F166" s="139"/>
      <c r="G166" s="139"/>
      <c r="H166" s="143"/>
      <c r="I166" s="141"/>
      <c r="J166" s="160"/>
      <c r="K166" s="143"/>
      <c r="L166" s="163"/>
      <c r="M166" s="164"/>
      <c r="N166" s="43">
        <v>14036</v>
      </c>
      <c r="O166" s="35" t="s">
        <v>2985</v>
      </c>
      <c r="P166" s="157"/>
      <c r="Q166" s="143"/>
    </row>
    <row r="167" spans="1:17" x14ac:dyDescent="0.25">
      <c r="A167" s="143"/>
      <c r="B167" s="143"/>
      <c r="C167" s="143"/>
      <c r="D167" s="139"/>
      <c r="E167" s="139"/>
      <c r="F167" s="139"/>
      <c r="G167" s="139"/>
      <c r="H167" s="143"/>
      <c r="I167" s="141"/>
      <c r="J167" s="160"/>
      <c r="K167" s="143"/>
      <c r="L167" s="163"/>
      <c r="M167" s="164"/>
      <c r="N167" s="43">
        <v>14036</v>
      </c>
      <c r="O167" s="35" t="s">
        <v>2986</v>
      </c>
      <c r="P167" s="157"/>
      <c r="Q167" s="143"/>
    </row>
    <row r="168" spans="1:17" ht="63" customHeight="1" x14ac:dyDescent="0.25">
      <c r="A168" s="143">
        <v>17</v>
      </c>
      <c r="B168" s="143" t="s">
        <v>0</v>
      </c>
      <c r="C168" s="143" t="s">
        <v>457</v>
      </c>
      <c r="D168" s="139" t="s">
        <v>454</v>
      </c>
      <c r="E168" s="139" t="s">
        <v>24</v>
      </c>
      <c r="F168" s="139">
        <v>1</v>
      </c>
      <c r="G168" s="139" t="s">
        <v>453</v>
      </c>
      <c r="H168" s="143" t="s">
        <v>15</v>
      </c>
      <c r="I168" s="141">
        <v>161840</v>
      </c>
      <c r="J168" s="160" t="s">
        <v>26</v>
      </c>
      <c r="K168" s="143" t="s">
        <v>421</v>
      </c>
      <c r="L168" s="163" t="s">
        <v>237</v>
      </c>
      <c r="M168" s="158"/>
      <c r="N168" s="18">
        <v>20230</v>
      </c>
      <c r="O168" s="1" t="s">
        <v>462</v>
      </c>
      <c r="P168" s="157">
        <f>SUM(N168:N179)</f>
        <v>245820</v>
      </c>
      <c r="Q168" s="143" t="s">
        <v>14</v>
      </c>
    </row>
    <row r="169" spans="1:17" x14ac:dyDescent="0.25">
      <c r="A169" s="143"/>
      <c r="B169" s="143"/>
      <c r="C169" s="143"/>
      <c r="D169" s="139"/>
      <c r="E169" s="139"/>
      <c r="F169" s="139"/>
      <c r="G169" s="139"/>
      <c r="H169" s="143"/>
      <c r="I169" s="141"/>
      <c r="J169" s="160"/>
      <c r="K169" s="143"/>
      <c r="L169" s="163"/>
      <c r="M169" s="158"/>
      <c r="N169" s="18">
        <v>20230</v>
      </c>
      <c r="O169" s="1" t="s">
        <v>603</v>
      </c>
      <c r="P169" s="157"/>
      <c r="Q169" s="143"/>
    </row>
    <row r="170" spans="1:17" ht="63" customHeight="1" x14ac:dyDescent="0.25">
      <c r="A170" s="143"/>
      <c r="B170" s="143"/>
      <c r="C170" s="143"/>
      <c r="D170" s="139"/>
      <c r="E170" s="139"/>
      <c r="F170" s="139"/>
      <c r="G170" s="139"/>
      <c r="H170" s="143"/>
      <c r="I170" s="141"/>
      <c r="J170" s="160"/>
      <c r="K170" s="143"/>
      <c r="L170" s="163"/>
      <c r="M170" s="164" t="s">
        <v>605</v>
      </c>
      <c r="N170" s="18">
        <v>20230</v>
      </c>
      <c r="O170" s="1" t="s">
        <v>604</v>
      </c>
      <c r="P170" s="157"/>
      <c r="Q170" s="143"/>
    </row>
    <row r="171" spans="1:17" x14ac:dyDescent="0.25">
      <c r="A171" s="143"/>
      <c r="B171" s="143"/>
      <c r="C171" s="143"/>
      <c r="D171" s="139"/>
      <c r="E171" s="139"/>
      <c r="F171" s="139"/>
      <c r="G171" s="139"/>
      <c r="H171" s="143"/>
      <c r="I171" s="141"/>
      <c r="J171" s="160"/>
      <c r="K171" s="143"/>
      <c r="L171" s="163"/>
      <c r="M171" s="164"/>
      <c r="N171" s="18">
        <v>20570</v>
      </c>
      <c r="O171" s="1" t="s">
        <v>882</v>
      </c>
      <c r="P171" s="157"/>
      <c r="Q171" s="143"/>
    </row>
    <row r="172" spans="1:17" x14ac:dyDescent="0.25">
      <c r="A172" s="143"/>
      <c r="B172" s="143"/>
      <c r="C172" s="143"/>
      <c r="D172" s="139"/>
      <c r="E172" s="139"/>
      <c r="F172" s="139"/>
      <c r="G172" s="139"/>
      <c r="H172" s="143"/>
      <c r="I172" s="141"/>
      <c r="J172" s="160"/>
      <c r="K172" s="143"/>
      <c r="L172" s="163"/>
      <c r="M172" s="164"/>
      <c r="N172" s="18">
        <v>20570</v>
      </c>
      <c r="O172" s="1" t="s">
        <v>883</v>
      </c>
      <c r="P172" s="157"/>
      <c r="Q172" s="143"/>
    </row>
    <row r="173" spans="1:17" x14ac:dyDescent="0.25">
      <c r="A173" s="143"/>
      <c r="B173" s="143"/>
      <c r="C173" s="143"/>
      <c r="D173" s="139"/>
      <c r="E173" s="139"/>
      <c r="F173" s="139"/>
      <c r="G173" s="139"/>
      <c r="H173" s="143"/>
      <c r="I173" s="141"/>
      <c r="J173" s="160"/>
      <c r="K173" s="143"/>
      <c r="L173" s="163"/>
      <c r="M173" s="164"/>
      <c r="N173" s="18">
        <v>20570</v>
      </c>
      <c r="O173" s="1" t="s">
        <v>884</v>
      </c>
      <c r="P173" s="157"/>
      <c r="Q173" s="143"/>
    </row>
    <row r="174" spans="1:17" x14ac:dyDescent="0.25">
      <c r="A174" s="143"/>
      <c r="B174" s="143"/>
      <c r="C174" s="143"/>
      <c r="D174" s="139"/>
      <c r="E174" s="139"/>
      <c r="F174" s="139"/>
      <c r="G174" s="139"/>
      <c r="H174" s="143"/>
      <c r="I174" s="141"/>
      <c r="J174" s="160"/>
      <c r="K174" s="143"/>
      <c r="L174" s="163"/>
      <c r="M174" s="164"/>
      <c r="N174" s="18">
        <v>20570</v>
      </c>
      <c r="O174" s="1" t="s">
        <v>885</v>
      </c>
      <c r="P174" s="157"/>
      <c r="Q174" s="143"/>
    </row>
    <row r="175" spans="1:17" x14ac:dyDescent="0.25">
      <c r="A175" s="143"/>
      <c r="B175" s="143"/>
      <c r="C175" s="143"/>
      <c r="D175" s="139"/>
      <c r="E175" s="139"/>
      <c r="F175" s="139"/>
      <c r="G175" s="139"/>
      <c r="H175" s="143"/>
      <c r="I175" s="141"/>
      <c r="J175" s="160"/>
      <c r="K175" s="143"/>
      <c r="L175" s="163"/>
      <c r="M175" s="164"/>
      <c r="N175" s="18">
        <v>20570</v>
      </c>
      <c r="O175" s="1" t="s">
        <v>1307</v>
      </c>
      <c r="P175" s="157"/>
      <c r="Q175" s="143"/>
    </row>
    <row r="176" spans="1:17" ht="94.5" customHeight="1" x14ac:dyDescent="0.25">
      <c r="A176" s="143"/>
      <c r="B176" s="143"/>
      <c r="C176" s="143"/>
      <c r="D176" s="139"/>
      <c r="E176" s="139"/>
      <c r="F176" s="139"/>
      <c r="G176" s="139"/>
      <c r="H176" s="143"/>
      <c r="I176" s="141"/>
      <c r="J176" s="160"/>
      <c r="K176" s="143"/>
      <c r="L176" s="163"/>
      <c r="M176" s="164" t="s">
        <v>881</v>
      </c>
      <c r="N176" s="18">
        <v>20570</v>
      </c>
      <c r="O176" s="1" t="s">
        <v>1446</v>
      </c>
      <c r="P176" s="157"/>
      <c r="Q176" s="143"/>
    </row>
    <row r="177" spans="1:17" x14ac:dyDescent="0.25">
      <c r="A177" s="143"/>
      <c r="B177" s="143"/>
      <c r="C177" s="143"/>
      <c r="D177" s="139"/>
      <c r="E177" s="139"/>
      <c r="F177" s="139"/>
      <c r="G177" s="139"/>
      <c r="H177" s="143"/>
      <c r="I177" s="141"/>
      <c r="J177" s="160"/>
      <c r="K177" s="143"/>
      <c r="L177" s="163"/>
      <c r="M177" s="164"/>
      <c r="N177" s="18">
        <v>20570</v>
      </c>
      <c r="O177" s="1" t="s">
        <v>1308</v>
      </c>
      <c r="P177" s="157"/>
      <c r="Q177" s="143"/>
    </row>
    <row r="178" spans="1:17" x14ac:dyDescent="0.25">
      <c r="A178" s="143"/>
      <c r="B178" s="143"/>
      <c r="C178" s="143"/>
      <c r="D178" s="139"/>
      <c r="E178" s="139"/>
      <c r="F178" s="139"/>
      <c r="G178" s="139"/>
      <c r="H178" s="143"/>
      <c r="I178" s="141"/>
      <c r="J178" s="160"/>
      <c r="K178" s="143"/>
      <c r="L178" s="163"/>
      <c r="M178" s="164"/>
      <c r="N178" s="43">
        <v>20570</v>
      </c>
      <c r="O178" s="35" t="s">
        <v>2987</v>
      </c>
      <c r="P178" s="157"/>
      <c r="Q178" s="143"/>
    </row>
    <row r="179" spans="1:17" x14ac:dyDescent="0.25">
      <c r="A179" s="143"/>
      <c r="B179" s="143"/>
      <c r="C179" s="143"/>
      <c r="D179" s="139"/>
      <c r="E179" s="139"/>
      <c r="F179" s="139"/>
      <c r="G179" s="139"/>
      <c r="H179" s="143"/>
      <c r="I179" s="141"/>
      <c r="J179" s="160"/>
      <c r="K179" s="143"/>
      <c r="L179" s="163"/>
      <c r="M179" s="164"/>
      <c r="N179" s="43">
        <v>20570</v>
      </c>
      <c r="O179" s="35" t="s">
        <v>2988</v>
      </c>
      <c r="P179" s="157"/>
      <c r="Q179" s="143"/>
    </row>
    <row r="180" spans="1:17" ht="31.5" customHeight="1" x14ac:dyDescent="0.25">
      <c r="A180" s="143">
        <v>18</v>
      </c>
      <c r="B180" s="139" t="s">
        <v>0</v>
      </c>
      <c r="C180" s="143" t="s">
        <v>477</v>
      </c>
      <c r="D180" s="139" t="s">
        <v>463</v>
      </c>
      <c r="E180" s="139" t="s">
        <v>24</v>
      </c>
      <c r="F180" s="139">
        <v>1</v>
      </c>
      <c r="G180" s="139" t="s">
        <v>17</v>
      </c>
      <c r="H180" s="143" t="s">
        <v>15</v>
      </c>
      <c r="I180" s="141">
        <v>47600</v>
      </c>
      <c r="J180" s="160" t="s">
        <v>26</v>
      </c>
      <c r="K180" s="143" t="s">
        <v>421</v>
      </c>
      <c r="L180" s="163" t="s">
        <v>237</v>
      </c>
      <c r="M180" s="158"/>
      <c r="N180" s="18">
        <v>3618.79</v>
      </c>
      <c r="O180" s="1" t="s">
        <v>490</v>
      </c>
      <c r="P180" s="141">
        <f>SUM(N180:N191)</f>
        <v>45006.53</v>
      </c>
      <c r="Q180" s="157" t="s">
        <v>14</v>
      </c>
    </row>
    <row r="181" spans="1:17" x14ac:dyDescent="0.25">
      <c r="A181" s="143"/>
      <c r="B181" s="139"/>
      <c r="C181" s="143"/>
      <c r="D181" s="139"/>
      <c r="E181" s="139"/>
      <c r="F181" s="139"/>
      <c r="G181" s="139"/>
      <c r="H181" s="143"/>
      <c r="I181" s="141"/>
      <c r="J181" s="160"/>
      <c r="K181" s="143"/>
      <c r="L181" s="163"/>
      <c r="M181" s="158"/>
      <c r="N181" s="18">
        <v>3644.97</v>
      </c>
      <c r="O181" s="1" t="s">
        <v>606</v>
      </c>
      <c r="P181" s="141"/>
      <c r="Q181" s="157"/>
    </row>
    <row r="182" spans="1:17" x14ac:dyDescent="0.25">
      <c r="A182" s="143"/>
      <c r="B182" s="139"/>
      <c r="C182" s="143"/>
      <c r="D182" s="139"/>
      <c r="E182" s="139"/>
      <c r="F182" s="139"/>
      <c r="G182" s="139"/>
      <c r="H182" s="143"/>
      <c r="I182" s="141"/>
      <c r="J182" s="160"/>
      <c r="K182" s="143"/>
      <c r="L182" s="163"/>
      <c r="M182" s="158"/>
      <c r="N182" s="18">
        <v>3644.97</v>
      </c>
      <c r="O182" s="1" t="s">
        <v>607</v>
      </c>
      <c r="P182" s="141"/>
      <c r="Q182" s="157"/>
    </row>
    <row r="183" spans="1:17" ht="78.75" customHeight="1" x14ac:dyDescent="0.25">
      <c r="A183" s="143"/>
      <c r="B183" s="139"/>
      <c r="C183" s="143"/>
      <c r="D183" s="139"/>
      <c r="E183" s="139"/>
      <c r="F183" s="139"/>
      <c r="G183" s="139"/>
      <c r="H183" s="143"/>
      <c r="I183" s="141"/>
      <c r="J183" s="160"/>
      <c r="K183" s="143"/>
      <c r="L183" s="163"/>
      <c r="M183" s="164" t="s">
        <v>886</v>
      </c>
      <c r="N183" s="18">
        <v>3714.7</v>
      </c>
      <c r="O183" s="1" t="s">
        <v>608</v>
      </c>
      <c r="P183" s="141"/>
      <c r="Q183" s="157"/>
    </row>
    <row r="184" spans="1:17" x14ac:dyDescent="0.25">
      <c r="A184" s="143"/>
      <c r="B184" s="139"/>
      <c r="C184" s="143"/>
      <c r="D184" s="139"/>
      <c r="E184" s="139"/>
      <c r="F184" s="139"/>
      <c r="G184" s="139"/>
      <c r="H184" s="143"/>
      <c r="I184" s="141"/>
      <c r="J184" s="160"/>
      <c r="K184" s="143"/>
      <c r="L184" s="163"/>
      <c r="M184" s="164"/>
      <c r="N184" s="18">
        <v>3715.91</v>
      </c>
      <c r="O184" s="1" t="s">
        <v>888</v>
      </c>
      <c r="P184" s="141"/>
      <c r="Q184" s="157"/>
    </row>
    <row r="185" spans="1:17" x14ac:dyDescent="0.25">
      <c r="A185" s="143"/>
      <c r="B185" s="139"/>
      <c r="C185" s="143"/>
      <c r="D185" s="139"/>
      <c r="E185" s="139"/>
      <c r="F185" s="139"/>
      <c r="G185" s="139"/>
      <c r="H185" s="143"/>
      <c r="I185" s="141"/>
      <c r="J185" s="160"/>
      <c r="K185" s="143"/>
      <c r="L185" s="163"/>
      <c r="M185" s="164"/>
      <c r="N185" s="18">
        <v>3715.91</v>
      </c>
      <c r="O185" s="1" t="s">
        <v>889</v>
      </c>
      <c r="P185" s="141"/>
      <c r="Q185" s="157"/>
    </row>
    <row r="186" spans="1:17" x14ac:dyDescent="0.25">
      <c r="A186" s="143"/>
      <c r="B186" s="139"/>
      <c r="C186" s="143"/>
      <c r="D186" s="139"/>
      <c r="E186" s="139"/>
      <c r="F186" s="139"/>
      <c r="G186" s="139"/>
      <c r="H186" s="143"/>
      <c r="I186" s="141"/>
      <c r="J186" s="160"/>
      <c r="K186" s="143"/>
      <c r="L186" s="163"/>
      <c r="M186" s="164"/>
      <c r="N186" s="18">
        <v>3742.53</v>
      </c>
      <c r="O186" s="1" t="s">
        <v>890</v>
      </c>
      <c r="P186" s="141"/>
      <c r="Q186" s="157"/>
    </row>
    <row r="187" spans="1:17" x14ac:dyDescent="0.25">
      <c r="A187" s="143"/>
      <c r="B187" s="139"/>
      <c r="C187" s="143"/>
      <c r="D187" s="139"/>
      <c r="E187" s="139"/>
      <c r="F187" s="139"/>
      <c r="G187" s="139"/>
      <c r="H187" s="143"/>
      <c r="I187" s="141"/>
      <c r="J187" s="160"/>
      <c r="K187" s="143"/>
      <c r="L187" s="163"/>
      <c r="M187" s="164"/>
      <c r="N187" s="18">
        <v>3805.45</v>
      </c>
      <c r="O187" s="1" t="s">
        <v>1309</v>
      </c>
      <c r="P187" s="141"/>
      <c r="Q187" s="157"/>
    </row>
    <row r="188" spans="1:17" ht="141.75" customHeight="1" x14ac:dyDescent="0.25">
      <c r="A188" s="143"/>
      <c r="B188" s="139"/>
      <c r="C188" s="143"/>
      <c r="D188" s="139"/>
      <c r="E188" s="139"/>
      <c r="F188" s="139"/>
      <c r="G188" s="139"/>
      <c r="H188" s="143"/>
      <c r="I188" s="141"/>
      <c r="J188" s="160"/>
      <c r="K188" s="143"/>
      <c r="L188" s="163"/>
      <c r="M188" s="164" t="s">
        <v>887</v>
      </c>
      <c r="N188" s="13">
        <v>3821.18</v>
      </c>
      <c r="O188" s="13" t="s">
        <v>1310</v>
      </c>
      <c r="P188" s="141"/>
      <c r="Q188" s="157"/>
    </row>
    <row r="189" spans="1:17" x14ac:dyDescent="0.25">
      <c r="A189" s="143"/>
      <c r="B189" s="139"/>
      <c r="C189" s="143"/>
      <c r="D189" s="139"/>
      <c r="E189" s="139"/>
      <c r="F189" s="139"/>
      <c r="G189" s="139"/>
      <c r="H189" s="143"/>
      <c r="I189" s="141"/>
      <c r="J189" s="160"/>
      <c r="K189" s="143"/>
      <c r="L189" s="163"/>
      <c r="M189" s="164"/>
      <c r="N189" s="18">
        <v>3821.18</v>
      </c>
      <c r="O189" s="1" t="s">
        <v>1311</v>
      </c>
      <c r="P189" s="141"/>
      <c r="Q189" s="157"/>
    </row>
    <row r="190" spans="1:17" x14ac:dyDescent="0.25">
      <c r="A190" s="143"/>
      <c r="B190" s="139"/>
      <c r="C190" s="143"/>
      <c r="D190" s="139"/>
      <c r="E190" s="139"/>
      <c r="F190" s="139"/>
      <c r="G190" s="139"/>
      <c r="H190" s="143"/>
      <c r="I190" s="141"/>
      <c r="J190" s="160"/>
      <c r="K190" s="143"/>
      <c r="L190" s="163"/>
      <c r="M190" s="164"/>
      <c r="N190" s="43">
        <v>3880.47</v>
      </c>
      <c r="O190" s="35" t="s">
        <v>2989</v>
      </c>
      <c r="P190" s="141"/>
      <c r="Q190" s="157"/>
    </row>
    <row r="191" spans="1:17" x14ac:dyDescent="0.25">
      <c r="A191" s="143"/>
      <c r="B191" s="139"/>
      <c r="C191" s="143"/>
      <c r="D191" s="139"/>
      <c r="E191" s="139"/>
      <c r="F191" s="139"/>
      <c r="G191" s="139"/>
      <c r="H191" s="143"/>
      <c r="I191" s="141"/>
      <c r="J191" s="160"/>
      <c r="K191" s="143"/>
      <c r="L191" s="163"/>
      <c r="M191" s="164"/>
      <c r="N191" s="43">
        <v>3880.47</v>
      </c>
      <c r="O191" s="35" t="s">
        <v>2990</v>
      </c>
      <c r="P191" s="141"/>
      <c r="Q191" s="157"/>
    </row>
    <row r="192" spans="1:17" ht="63" customHeight="1" x14ac:dyDescent="0.25">
      <c r="A192" s="143">
        <v>19</v>
      </c>
      <c r="B192" s="139" t="s">
        <v>0</v>
      </c>
      <c r="C192" s="143" t="s">
        <v>478</v>
      </c>
      <c r="D192" s="139" t="s">
        <v>464</v>
      </c>
      <c r="E192" s="139" t="s">
        <v>24</v>
      </c>
      <c r="F192" s="139">
        <v>1</v>
      </c>
      <c r="G192" s="139" t="s">
        <v>1</v>
      </c>
      <c r="H192" s="143" t="s">
        <v>15</v>
      </c>
      <c r="I192" s="141">
        <v>142800</v>
      </c>
      <c r="J192" s="160" t="s">
        <v>26</v>
      </c>
      <c r="K192" s="143" t="s">
        <v>421</v>
      </c>
      <c r="L192" s="163" t="s">
        <v>237</v>
      </c>
      <c r="M192" s="158"/>
      <c r="N192" s="18">
        <v>17850</v>
      </c>
      <c r="O192" s="19" t="s">
        <v>491</v>
      </c>
      <c r="P192" s="141">
        <f>SUM(N192:N203)</f>
        <v>216900</v>
      </c>
      <c r="Q192" s="157" t="s">
        <v>14</v>
      </c>
    </row>
    <row r="193" spans="1:17" x14ac:dyDescent="0.25">
      <c r="A193" s="143"/>
      <c r="B193" s="139"/>
      <c r="C193" s="143"/>
      <c r="D193" s="139"/>
      <c r="E193" s="139"/>
      <c r="F193" s="139"/>
      <c r="G193" s="139"/>
      <c r="H193" s="143"/>
      <c r="I193" s="141"/>
      <c r="J193" s="160"/>
      <c r="K193" s="143"/>
      <c r="L193" s="163"/>
      <c r="M193" s="158"/>
      <c r="N193" s="18">
        <v>17850</v>
      </c>
      <c r="O193" s="19" t="s">
        <v>609</v>
      </c>
      <c r="P193" s="141"/>
      <c r="Q193" s="157"/>
    </row>
    <row r="194" spans="1:17" x14ac:dyDescent="0.25">
      <c r="A194" s="143"/>
      <c r="B194" s="139"/>
      <c r="C194" s="143"/>
      <c r="D194" s="139"/>
      <c r="E194" s="139"/>
      <c r="F194" s="139"/>
      <c r="G194" s="139"/>
      <c r="H194" s="143"/>
      <c r="I194" s="141"/>
      <c r="J194" s="160"/>
      <c r="K194" s="143"/>
      <c r="L194" s="163"/>
      <c r="M194" s="158"/>
      <c r="N194" s="18">
        <v>17850</v>
      </c>
      <c r="O194" s="19" t="s">
        <v>610</v>
      </c>
      <c r="P194" s="141"/>
      <c r="Q194" s="157"/>
    </row>
    <row r="195" spans="1:17" x14ac:dyDescent="0.25">
      <c r="A195" s="143"/>
      <c r="B195" s="139"/>
      <c r="C195" s="143"/>
      <c r="D195" s="139"/>
      <c r="E195" s="139"/>
      <c r="F195" s="139"/>
      <c r="G195" s="139"/>
      <c r="H195" s="143"/>
      <c r="I195" s="141"/>
      <c r="J195" s="160"/>
      <c r="K195" s="143"/>
      <c r="L195" s="163"/>
      <c r="M195" s="158"/>
      <c r="N195" s="18">
        <v>18150</v>
      </c>
      <c r="O195" s="19" t="s">
        <v>891</v>
      </c>
      <c r="P195" s="141"/>
      <c r="Q195" s="157"/>
    </row>
    <row r="196" spans="1:17" ht="63" customHeight="1" x14ac:dyDescent="0.25">
      <c r="A196" s="143"/>
      <c r="B196" s="139"/>
      <c r="C196" s="143"/>
      <c r="D196" s="139"/>
      <c r="E196" s="139"/>
      <c r="F196" s="139"/>
      <c r="G196" s="139"/>
      <c r="H196" s="143"/>
      <c r="I196" s="141"/>
      <c r="J196" s="160"/>
      <c r="K196" s="143"/>
      <c r="L196" s="163"/>
      <c r="M196" s="164" t="s">
        <v>611</v>
      </c>
      <c r="N196" s="18">
        <v>18150</v>
      </c>
      <c r="O196" s="19" t="s">
        <v>892</v>
      </c>
      <c r="P196" s="141"/>
      <c r="Q196" s="157"/>
    </row>
    <row r="197" spans="1:17" x14ac:dyDescent="0.25">
      <c r="A197" s="143"/>
      <c r="B197" s="139"/>
      <c r="C197" s="143"/>
      <c r="D197" s="139"/>
      <c r="E197" s="139"/>
      <c r="F197" s="139"/>
      <c r="G197" s="139"/>
      <c r="H197" s="143"/>
      <c r="I197" s="141"/>
      <c r="J197" s="160"/>
      <c r="K197" s="143"/>
      <c r="L197" s="163"/>
      <c r="M197" s="164"/>
      <c r="N197" s="18">
        <v>18150</v>
      </c>
      <c r="O197" s="19" t="s">
        <v>893</v>
      </c>
      <c r="P197" s="141"/>
      <c r="Q197" s="157"/>
    </row>
    <row r="198" spans="1:17" x14ac:dyDescent="0.25">
      <c r="A198" s="143"/>
      <c r="B198" s="139"/>
      <c r="C198" s="143"/>
      <c r="D198" s="139"/>
      <c r="E198" s="139"/>
      <c r="F198" s="139"/>
      <c r="G198" s="139"/>
      <c r="H198" s="143"/>
      <c r="I198" s="141"/>
      <c r="J198" s="160"/>
      <c r="K198" s="143"/>
      <c r="L198" s="163"/>
      <c r="M198" s="164"/>
      <c r="N198" s="18">
        <v>18150</v>
      </c>
      <c r="O198" s="19" t="s">
        <v>894</v>
      </c>
      <c r="P198" s="141"/>
      <c r="Q198" s="157"/>
    </row>
    <row r="199" spans="1:17" x14ac:dyDescent="0.25">
      <c r="A199" s="143"/>
      <c r="B199" s="139"/>
      <c r="C199" s="143"/>
      <c r="D199" s="139"/>
      <c r="E199" s="139"/>
      <c r="F199" s="139"/>
      <c r="G199" s="139"/>
      <c r="H199" s="143"/>
      <c r="I199" s="141"/>
      <c r="J199" s="160"/>
      <c r="K199" s="143"/>
      <c r="L199" s="163"/>
      <c r="M199" s="164"/>
      <c r="N199" s="18">
        <v>18150</v>
      </c>
      <c r="O199" s="19" t="s">
        <v>1312</v>
      </c>
      <c r="P199" s="141"/>
      <c r="Q199" s="157"/>
    </row>
    <row r="200" spans="1:17" ht="189" customHeight="1" x14ac:dyDescent="0.25">
      <c r="A200" s="143"/>
      <c r="B200" s="139"/>
      <c r="C200" s="143"/>
      <c r="D200" s="139"/>
      <c r="E200" s="139"/>
      <c r="F200" s="139"/>
      <c r="G200" s="139"/>
      <c r="H200" s="143"/>
      <c r="I200" s="141"/>
      <c r="J200" s="160"/>
      <c r="K200" s="143"/>
      <c r="L200" s="163"/>
      <c r="M200" s="164" t="s">
        <v>895</v>
      </c>
      <c r="N200" s="18">
        <v>18150</v>
      </c>
      <c r="O200" s="19" t="s">
        <v>1313</v>
      </c>
      <c r="P200" s="141"/>
      <c r="Q200" s="157"/>
    </row>
    <row r="201" spans="1:17" x14ac:dyDescent="0.25">
      <c r="A201" s="143"/>
      <c r="B201" s="139"/>
      <c r="C201" s="143"/>
      <c r="D201" s="139"/>
      <c r="E201" s="139"/>
      <c r="F201" s="139"/>
      <c r="G201" s="139"/>
      <c r="H201" s="143"/>
      <c r="I201" s="141"/>
      <c r="J201" s="160"/>
      <c r="K201" s="143"/>
      <c r="L201" s="163"/>
      <c r="M201" s="164"/>
      <c r="N201" s="43">
        <v>18150</v>
      </c>
      <c r="O201" s="42" t="s">
        <v>2991</v>
      </c>
      <c r="P201" s="141"/>
      <c r="Q201" s="157"/>
    </row>
    <row r="202" spans="1:17" x14ac:dyDescent="0.25">
      <c r="A202" s="143"/>
      <c r="B202" s="139"/>
      <c r="C202" s="143"/>
      <c r="D202" s="139"/>
      <c r="E202" s="139"/>
      <c r="F202" s="139"/>
      <c r="G202" s="139"/>
      <c r="H202" s="143"/>
      <c r="I202" s="141"/>
      <c r="J202" s="160"/>
      <c r="K202" s="143"/>
      <c r="L202" s="163"/>
      <c r="M202" s="164"/>
      <c r="N202" s="43">
        <v>18150</v>
      </c>
      <c r="O202" s="42" t="s">
        <v>2992</v>
      </c>
      <c r="P202" s="141"/>
      <c r="Q202" s="157"/>
    </row>
    <row r="203" spans="1:17" x14ac:dyDescent="0.25">
      <c r="A203" s="143"/>
      <c r="B203" s="139"/>
      <c r="C203" s="143"/>
      <c r="D203" s="139"/>
      <c r="E203" s="139"/>
      <c r="F203" s="139"/>
      <c r="G203" s="139"/>
      <c r="H203" s="143"/>
      <c r="I203" s="141"/>
      <c r="J203" s="160"/>
      <c r="K203" s="143"/>
      <c r="L203" s="163"/>
      <c r="M203" s="164"/>
      <c r="N203" s="43">
        <v>18150</v>
      </c>
      <c r="O203" s="42" t="s">
        <v>2993</v>
      </c>
      <c r="P203" s="141"/>
      <c r="Q203" s="157"/>
    </row>
    <row r="204" spans="1:17" ht="63" x14ac:dyDescent="0.25">
      <c r="A204" s="143">
        <v>20</v>
      </c>
      <c r="B204" s="139" t="s">
        <v>0</v>
      </c>
      <c r="C204" s="143" t="s">
        <v>479</v>
      </c>
      <c r="D204" s="139" t="s">
        <v>465</v>
      </c>
      <c r="E204" s="139" t="s">
        <v>24</v>
      </c>
      <c r="F204" s="139">
        <v>1</v>
      </c>
      <c r="G204" s="139" t="s">
        <v>3</v>
      </c>
      <c r="H204" s="143" t="s">
        <v>15</v>
      </c>
      <c r="I204" s="141">
        <v>85626.45</v>
      </c>
      <c r="J204" s="160" t="s">
        <v>26</v>
      </c>
      <c r="K204" s="143" t="s">
        <v>486</v>
      </c>
      <c r="L204" s="163" t="s">
        <v>418</v>
      </c>
      <c r="M204" s="32" t="s">
        <v>612</v>
      </c>
      <c r="N204" s="18"/>
      <c r="O204" s="1"/>
      <c r="P204" s="141">
        <f>SUM(N204:N205)</f>
        <v>0</v>
      </c>
      <c r="Q204" s="157" t="s">
        <v>14</v>
      </c>
    </row>
    <row r="205" spans="1:17" ht="78.75" x14ac:dyDescent="0.25">
      <c r="A205" s="143"/>
      <c r="B205" s="139"/>
      <c r="C205" s="143"/>
      <c r="D205" s="139"/>
      <c r="E205" s="139"/>
      <c r="F205" s="139"/>
      <c r="G205" s="139"/>
      <c r="H205" s="143"/>
      <c r="I205" s="141"/>
      <c r="J205" s="160"/>
      <c r="K205" s="143"/>
      <c r="L205" s="163"/>
      <c r="M205" s="32" t="s">
        <v>613</v>
      </c>
      <c r="N205" s="18"/>
      <c r="O205" s="1"/>
      <c r="P205" s="141"/>
      <c r="Q205" s="157"/>
    </row>
    <row r="206" spans="1:17" ht="63" x14ac:dyDescent="0.25">
      <c r="A206" s="143"/>
      <c r="B206" s="139"/>
      <c r="C206" s="143"/>
      <c r="D206" s="139"/>
      <c r="E206" s="139"/>
      <c r="F206" s="139"/>
      <c r="G206" s="139"/>
      <c r="H206" s="143"/>
      <c r="I206" s="141"/>
      <c r="J206" s="160"/>
      <c r="K206" s="143"/>
      <c r="L206" s="163"/>
      <c r="M206" s="32" t="s">
        <v>896</v>
      </c>
      <c r="N206" s="18"/>
      <c r="O206" s="1"/>
      <c r="P206" s="141"/>
      <c r="Q206" s="157"/>
    </row>
    <row r="207" spans="1:17" ht="63" x14ac:dyDescent="0.25">
      <c r="A207" s="143"/>
      <c r="B207" s="139"/>
      <c r="C207" s="143"/>
      <c r="D207" s="139"/>
      <c r="E207" s="139"/>
      <c r="F207" s="139"/>
      <c r="G207" s="139"/>
      <c r="H207" s="143"/>
      <c r="I207" s="141"/>
      <c r="J207" s="160"/>
      <c r="K207" s="143"/>
      <c r="L207" s="163"/>
      <c r="M207" s="32" t="s">
        <v>897</v>
      </c>
      <c r="N207" s="18"/>
      <c r="O207" s="1"/>
      <c r="P207" s="141"/>
      <c r="Q207" s="157"/>
    </row>
    <row r="208" spans="1:17" ht="47.25" customHeight="1" x14ac:dyDescent="0.25">
      <c r="A208" s="143">
        <v>21</v>
      </c>
      <c r="B208" s="139" t="s">
        <v>0</v>
      </c>
      <c r="C208" s="143" t="s">
        <v>480</v>
      </c>
      <c r="D208" s="139" t="s">
        <v>466</v>
      </c>
      <c r="E208" s="139" t="s">
        <v>24</v>
      </c>
      <c r="F208" s="139">
        <v>1</v>
      </c>
      <c r="G208" s="139" t="s">
        <v>65</v>
      </c>
      <c r="H208" s="143" t="s">
        <v>15</v>
      </c>
      <c r="I208" s="141">
        <v>32368</v>
      </c>
      <c r="J208" s="160" t="s">
        <v>26</v>
      </c>
      <c r="K208" s="143" t="s">
        <v>421</v>
      </c>
      <c r="L208" s="163" t="s">
        <v>237</v>
      </c>
      <c r="M208" s="158"/>
      <c r="N208" s="18">
        <v>4046</v>
      </c>
      <c r="O208" s="19" t="s">
        <v>492</v>
      </c>
      <c r="P208" s="141">
        <f>SUM(N208:N219)</f>
        <v>49164</v>
      </c>
      <c r="Q208" s="157" t="s">
        <v>14</v>
      </c>
    </row>
    <row r="209" spans="1:17" x14ac:dyDescent="0.25">
      <c r="A209" s="143"/>
      <c r="B209" s="139"/>
      <c r="C209" s="143"/>
      <c r="D209" s="139"/>
      <c r="E209" s="139"/>
      <c r="F209" s="139"/>
      <c r="G209" s="139"/>
      <c r="H209" s="143"/>
      <c r="I209" s="141"/>
      <c r="J209" s="160"/>
      <c r="K209" s="143"/>
      <c r="L209" s="163"/>
      <c r="M209" s="158"/>
      <c r="N209" s="18">
        <v>4046</v>
      </c>
      <c r="O209" s="19" t="s">
        <v>614</v>
      </c>
      <c r="P209" s="141"/>
      <c r="Q209" s="157"/>
    </row>
    <row r="210" spans="1:17" x14ac:dyDescent="0.25">
      <c r="A210" s="143"/>
      <c r="B210" s="139"/>
      <c r="C210" s="143"/>
      <c r="D210" s="139"/>
      <c r="E210" s="139"/>
      <c r="F210" s="139"/>
      <c r="G210" s="139"/>
      <c r="H210" s="143"/>
      <c r="I210" s="141"/>
      <c r="J210" s="160"/>
      <c r="K210" s="143"/>
      <c r="L210" s="163"/>
      <c r="M210" s="158"/>
      <c r="N210" s="18">
        <v>4046</v>
      </c>
      <c r="O210" s="19" t="s">
        <v>615</v>
      </c>
      <c r="P210" s="141"/>
      <c r="Q210" s="157"/>
    </row>
    <row r="211" spans="1:17" x14ac:dyDescent="0.25">
      <c r="A211" s="143"/>
      <c r="B211" s="139"/>
      <c r="C211" s="143"/>
      <c r="D211" s="139"/>
      <c r="E211" s="139"/>
      <c r="F211" s="139"/>
      <c r="G211" s="139"/>
      <c r="H211" s="143"/>
      <c r="I211" s="141"/>
      <c r="J211" s="160"/>
      <c r="K211" s="143"/>
      <c r="L211" s="163"/>
      <c r="M211" s="158"/>
      <c r="N211" s="18">
        <v>4114</v>
      </c>
      <c r="O211" s="19" t="s">
        <v>616</v>
      </c>
      <c r="P211" s="141"/>
      <c r="Q211" s="157"/>
    </row>
    <row r="212" spans="1:17" x14ac:dyDescent="0.25">
      <c r="A212" s="143"/>
      <c r="B212" s="139"/>
      <c r="C212" s="143"/>
      <c r="D212" s="139"/>
      <c r="E212" s="139"/>
      <c r="F212" s="139"/>
      <c r="G212" s="139"/>
      <c r="H212" s="143"/>
      <c r="I212" s="141"/>
      <c r="J212" s="160"/>
      <c r="K212" s="143"/>
      <c r="L212" s="163"/>
      <c r="M212" s="158"/>
      <c r="N212" s="18">
        <v>4114</v>
      </c>
      <c r="O212" s="19" t="s">
        <v>898</v>
      </c>
      <c r="P212" s="141"/>
      <c r="Q212" s="157"/>
    </row>
    <row r="213" spans="1:17" ht="78.75" customHeight="1" x14ac:dyDescent="0.25">
      <c r="A213" s="143"/>
      <c r="B213" s="139"/>
      <c r="C213" s="143"/>
      <c r="D213" s="139"/>
      <c r="E213" s="139"/>
      <c r="F213" s="139"/>
      <c r="G213" s="139"/>
      <c r="H213" s="143"/>
      <c r="I213" s="141"/>
      <c r="J213" s="160"/>
      <c r="K213" s="143"/>
      <c r="L213" s="163"/>
      <c r="M213" s="164" t="s">
        <v>617</v>
      </c>
      <c r="N213" s="18">
        <v>4114</v>
      </c>
      <c r="O213" s="19" t="s">
        <v>899</v>
      </c>
      <c r="P213" s="141"/>
      <c r="Q213" s="157"/>
    </row>
    <row r="214" spans="1:17" x14ac:dyDescent="0.25">
      <c r="A214" s="143"/>
      <c r="B214" s="139"/>
      <c r="C214" s="143"/>
      <c r="D214" s="139"/>
      <c r="E214" s="139"/>
      <c r="F214" s="139"/>
      <c r="G214" s="139"/>
      <c r="H214" s="143"/>
      <c r="I214" s="141"/>
      <c r="J214" s="160"/>
      <c r="K214" s="143"/>
      <c r="L214" s="163"/>
      <c r="M214" s="164"/>
      <c r="N214" s="18">
        <v>4114</v>
      </c>
      <c r="O214" s="19" t="s">
        <v>900</v>
      </c>
      <c r="P214" s="141"/>
      <c r="Q214" s="157"/>
    </row>
    <row r="215" spans="1:17" x14ac:dyDescent="0.25">
      <c r="A215" s="143"/>
      <c r="B215" s="139"/>
      <c r="C215" s="143"/>
      <c r="D215" s="139"/>
      <c r="E215" s="139"/>
      <c r="F215" s="139"/>
      <c r="G215" s="139"/>
      <c r="H215" s="143"/>
      <c r="I215" s="141"/>
      <c r="J215" s="160"/>
      <c r="K215" s="143"/>
      <c r="L215" s="163"/>
      <c r="M215" s="164"/>
      <c r="N215" s="18">
        <v>4114</v>
      </c>
      <c r="O215" s="19" t="s">
        <v>1318</v>
      </c>
      <c r="P215" s="141"/>
      <c r="Q215" s="157"/>
    </row>
    <row r="216" spans="1:17" ht="66" customHeight="1" x14ac:dyDescent="0.25">
      <c r="A216" s="143"/>
      <c r="B216" s="139"/>
      <c r="C216" s="143"/>
      <c r="D216" s="139"/>
      <c r="E216" s="139"/>
      <c r="F216" s="139"/>
      <c r="G216" s="139"/>
      <c r="H216" s="143"/>
      <c r="I216" s="141"/>
      <c r="J216" s="160"/>
      <c r="K216" s="143"/>
      <c r="L216" s="163"/>
      <c r="M216" s="164" t="s">
        <v>901</v>
      </c>
      <c r="N216" s="18">
        <v>4114</v>
      </c>
      <c r="O216" s="19" t="s">
        <v>1317</v>
      </c>
      <c r="P216" s="141"/>
      <c r="Q216" s="157"/>
    </row>
    <row r="217" spans="1:17" x14ac:dyDescent="0.25">
      <c r="A217" s="143"/>
      <c r="B217" s="139"/>
      <c r="C217" s="143"/>
      <c r="D217" s="139"/>
      <c r="E217" s="139"/>
      <c r="F217" s="139"/>
      <c r="G217" s="139"/>
      <c r="H217" s="143"/>
      <c r="I217" s="141"/>
      <c r="J217" s="160"/>
      <c r="K217" s="143"/>
      <c r="L217" s="163"/>
      <c r="M217" s="164"/>
      <c r="N217" s="18">
        <v>4114</v>
      </c>
      <c r="O217" s="19" t="s">
        <v>1316</v>
      </c>
      <c r="P217" s="141"/>
      <c r="Q217" s="157"/>
    </row>
    <row r="218" spans="1:17" x14ac:dyDescent="0.25">
      <c r="A218" s="143"/>
      <c r="B218" s="139"/>
      <c r="C218" s="143"/>
      <c r="D218" s="139"/>
      <c r="E218" s="139"/>
      <c r="F218" s="139"/>
      <c r="G218" s="139"/>
      <c r="H218" s="143"/>
      <c r="I218" s="141"/>
      <c r="J218" s="160"/>
      <c r="K218" s="143"/>
      <c r="L218" s="163"/>
      <c r="M218" s="164"/>
      <c r="N218" s="43">
        <v>4114</v>
      </c>
      <c r="O218" s="42" t="s">
        <v>2994</v>
      </c>
      <c r="P218" s="141"/>
      <c r="Q218" s="157"/>
    </row>
    <row r="219" spans="1:17" ht="48" customHeight="1" x14ac:dyDescent="0.25">
      <c r="A219" s="143"/>
      <c r="B219" s="139"/>
      <c r="C219" s="143"/>
      <c r="D219" s="139"/>
      <c r="E219" s="139"/>
      <c r="F219" s="139"/>
      <c r="G219" s="139"/>
      <c r="H219" s="143"/>
      <c r="I219" s="141"/>
      <c r="J219" s="160"/>
      <c r="K219" s="143"/>
      <c r="L219" s="163"/>
      <c r="M219" s="164"/>
      <c r="N219" s="43">
        <v>4114</v>
      </c>
      <c r="O219" s="42" t="s">
        <v>2995</v>
      </c>
      <c r="P219" s="141"/>
      <c r="Q219" s="157"/>
    </row>
    <row r="220" spans="1:17" ht="15.75" customHeight="1" x14ac:dyDescent="0.25">
      <c r="A220" s="143">
        <v>22</v>
      </c>
      <c r="B220" s="139" t="s">
        <v>0</v>
      </c>
      <c r="C220" s="143" t="s">
        <v>481</v>
      </c>
      <c r="D220" s="139" t="s">
        <v>468</v>
      </c>
      <c r="E220" s="139" t="s">
        <v>24</v>
      </c>
      <c r="F220" s="139">
        <v>1</v>
      </c>
      <c r="G220" s="139" t="s">
        <v>467</v>
      </c>
      <c r="H220" s="143" t="s">
        <v>15</v>
      </c>
      <c r="I220" s="141">
        <v>31600</v>
      </c>
      <c r="J220" s="160" t="s">
        <v>26</v>
      </c>
      <c r="K220" s="143" t="s">
        <v>421</v>
      </c>
      <c r="L220" s="163" t="s">
        <v>237</v>
      </c>
      <c r="M220" s="143"/>
      <c r="N220" s="18">
        <v>3925</v>
      </c>
      <c r="O220" s="19" t="s">
        <v>548</v>
      </c>
      <c r="P220" s="141">
        <f>SUM(N220:N231)</f>
        <v>46700</v>
      </c>
      <c r="Q220" s="157" t="s">
        <v>14</v>
      </c>
    </row>
    <row r="221" spans="1:17" x14ac:dyDescent="0.25">
      <c r="A221" s="143"/>
      <c r="B221" s="139"/>
      <c r="C221" s="143"/>
      <c r="D221" s="139"/>
      <c r="E221" s="139"/>
      <c r="F221" s="139"/>
      <c r="G221" s="139"/>
      <c r="H221" s="143"/>
      <c r="I221" s="141"/>
      <c r="J221" s="160"/>
      <c r="K221" s="143"/>
      <c r="L221" s="163"/>
      <c r="M221" s="143"/>
      <c r="N221" s="18">
        <v>3925</v>
      </c>
      <c r="O221" s="19" t="s">
        <v>548</v>
      </c>
      <c r="P221" s="141"/>
      <c r="Q221" s="157"/>
    </row>
    <row r="222" spans="1:17" x14ac:dyDescent="0.25">
      <c r="A222" s="143"/>
      <c r="B222" s="139"/>
      <c r="C222" s="143"/>
      <c r="D222" s="139"/>
      <c r="E222" s="139"/>
      <c r="F222" s="139"/>
      <c r="G222" s="139"/>
      <c r="H222" s="143"/>
      <c r="I222" s="141"/>
      <c r="J222" s="160"/>
      <c r="K222" s="143"/>
      <c r="L222" s="163"/>
      <c r="M222" s="143"/>
      <c r="N222" s="18">
        <v>3925</v>
      </c>
      <c r="O222" s="19" t="s">
        <v>831</v>
      </c>
      <c r="P222" s="141"/>
      <c r="Q222" s="157"/>
    </row>
    <row r="223" spans="1:17" x14ac:dyDescent="0.25">
      <c r="A223" s="143"/>
      <c r="B223" s="139"/>
      <c r="C223" s="143"/>
      <c r="D223" s="139"/>
      <c r="E223" s="139"/>
      <c r="F223" s="139"/>
      <c r="G223" s="139"/>
      <c r="H223" s="143"/>
      <c r="I223" s="141"/>
      <c r="J223" s="160"/>
      <c r="K223" s="143"/>
      <c r="L223" s="163"/>
      <c r="M223" s="143"/>
      <c r="N223" s="18">
        <v>3925</v>
      </c>
      <c r="O223" s="19" t="s">
        <v>618</v>
      </c>
      <c r="P223" s="141"/>
      <c r="Q223" s="157"/>
    </row>
    <row r="224" spans="1:17" x14ac:dyDescent="0.25">
      <c r="A224" s="143"/>
      <c r="B224" s="139"/>
      <c r="C224" s="143"/>
      <c r="D224" s="139"/>
      <c r="E224" s="139"/>
      <c r="F224" s="139"/>
      <c r="G224" s="139"/>
      <c r="H224" s="143"/>
      <c r="I224" s="141"/>
      <c r="J224" s="160"/>
      <c r="K224" s="143"/>
      <c r="L224" s="163"/>
      <c r="M224" s="143"/>
      <c r="N224" s="18">
        <v>3975</v>
      </c>
      <c r="O224" s="19" t="s">
        <v>902</v>
      </c>
      <c r="P224" s="141"/>
      <c r="Q224" s="157"/>
    </row>
    <row r="225" spans="1:17" x14ac:dyDescent="0.25">
      <c r="A225" s="143"/>
      <c r="B225" s="139"/>
      <c r="C225" s="143"/>
      <c r="D225" s="139"/>
      <c r="E225" s="139"/>
      <c r="F225" s="139"/>
      <c r="G225" s="139"/>
      <c r="H225" s="143"/>
      <c r="I225" s="141"/>
      <c r="J225" s="160"/>
      <c r="K225" s="143"/>
      <c r="L225" s="163"/>
      <c r="M225" s="143"/>
      <c r="N225" s="18">
        <v>3975</v>
      </c>
      <c r="O225" s="19" t="s">
        <v>903</v>
      </c>
      <c r="P225" s="141"/>
      <c r="Q225" s="157"/>
    </row>
    <row r="226" spans="1:17" x14ac:dyDescent="0.25">
      <c r="A226" s="143"/>
      <c r="B226" s="139"/>
      <c r="C226" s="143"/>
      <c r="D226" s="139"/>
      <c r="E226" s="139"/>
      <c r="F226" s="139"/>
      <c r="G226" s="139"/>
      <c r="H226" s="143"/>
      <c r="I226" s="141"/>
      <c r="J226" s="160"/>
      <c r="K226" s="143"/>
      <c r="L226" s="163"/>
      <c r="M226" s="143"/>
      <c r="N226" s="18">
        <v>3975</v>
      </c>
      <c r="O226" s="19" t="s">
        <v>904</v>
      </c>
      <c r="P226" s="141"/>
      <c r="Q226" s="157"/>
    </row>
    <row r="227" spans="1:17" x14ac:dyDescent="0.25">
      <c r="A227" s="143"/>
      <c r="B227" s="139"/>
      <c r="C227" s="143"/>
      <c r="D227" s="139"/>
      <c r="E227" s="139"/>
      <c r="F227" s="139"/>
      <c r="G227" s="139"/>
      <c r="H227" s="143"/>
      <c r="I227" s="141"/>
      <c r="J227" s="160"/>
      <c r="K227" s="143"/>
      <c r="L227" s="163"/>
      <c r="M227" s="143"/>
      <c r="N227" s="18">
        <v>3975</v>
      </c>
      <c r="O227" s="19" t="s">
        <v>1314</v>
      </c>
      <c r="P227" s="141"/>
      <c r="Q227" s="157"/>
    </row>
    <row r="228" spans="1:17" x14ac:dyDescent="0.25">
      <c r="A228" s="143"/>
      <c r="B228" s="139"/>
      <c r="C228" s="143"/>
      <c r="D228" s="139"/>
      <c r="E228" s="139"/>
      <c r="F228" s="139"/>
      <c r="G228" s="139"/>
      <c r="H228" s="143"/>
      <c r="I228" s="141"/>
      <c r="J228" s="160"/>
      <c r="K228" s="143"/>
      <c r="L228" s="163"/>
      <c r="M228" s="139" t="s">
        <v>905</v>
      </c>
      <c r="N228" s="18">
        <v>3975</v>
      </c>
      <c r="O228" s="19" t="s">
        <v>1315</v>
      </c>
      <c r="P228" s="141"/>
      <c r="Q228" s="157"/>
    </row>
    <row r="229" spans="1:17" x14ac:dyDescent="0.25">
      <c r="A229" s="143"/>
      <c r="B229" s="139"/>
      <c r="C229" s="143"/>
      <c r="D229" s="139"/>
      <c r="E229" s="139"/>
      <c r="F229" s="139"/>
      <c r="G229" s="139"/>
      <c r="H229" s="143"/>
      <c r="I229" s="141"/>
      <c r="J229" s="160"/>
      <c r="K229" s="143"/>
      <c r="L229" s="163"/>
      <c r="M229" s="139"/>
      <c r="N229" s="43">
        <v>3975</v>
      </c>
      <c r="O229" s="42" t="s">
        <v>2996</v>
      </c>
      <c r="P229" s="141"/>
      <c r="Q229" s="157"/>
    </row>
    <row r="230" spans="1:17" x14ac:dyDescent="0.25">
      <c r="A230" s="143"/>
      <c r="B230" s="139"/>
      <c r="C230" s="143"/>
      <c r="D230" s="139"/>
      <c r="E230" s="139"/>
      <c r="F230" s="139"/>
      <c r="G230" s="139"/>
      <c r="H230" s="143"/>
      <c r="I230" s="141"/>
      <c r="J230" s="160"/>
      <c r="K230" s="143"/>
      <c r="L230" s="163"/>
      <c r="M230" s="139"/>
      <c r="N230" s="43">
        <v>3975</v>
      </c>
      <c r="O230" s="42" t="s">
        <v>2997</v>
      </c>
      <c r="P230" s="141"/>
      <c r="Q230" s="157"/>
    </row>
    <row r="231" spans="1:17" x14ac:dyDescent="0.25">
      <c r="A231" s="143"/>
      <c r="B231" s="139"/>
      <c r="C231" s="143"/>
      <c r="D231" s="139"/>
      <c r="E231" s="139"/>
      <c r="F231" s="139"/>
      <c r="G231" s="139"/>
      <c r="H231" s="143"/>
      <c r="I231" s="141"/>
      <c r="J231" s="160"/>
      <c r="K231" s="143"/>
      <c r="L231" s="163"/>
      <c r="M231" s="139"/>
      <c r="N231" s="43">
        <v>3175</v>
      </c>
      <c r="O231" s="42" t="s">
        <v>2998</v>
      </c>
      <c r="P231" s="141"/>
      <c r="Q231" s="157"/>
    </row>
    <row r="232" spans="1:17" ht="63" customHeight="1" x14ac:dyDescent="0.25">
      <c r="A232" s="143">
        <v>23</v>
      </c>
      <c r="B232" s="139" t="s">
        <v>0</v>
      </c>
      <c r="C232" s="143" t="s">
        <v>482</v>
      </c>
      <c r="D232" s="139" t="s">
        <v>469</v>
      </c>
      <c r="E232" s="139" t="s">
        <v>24</v>
      </c>
      <c r="F232" s="139">
        <v>1</v>
      </c>
      <c r="G232" s="139" t="s">
        <v>6</v>
      </c>
      <c r="H232" s="143" t="s">
        <v>15</v>
      </c>
      <c r="I232" s="141">
        <v>34272</v>
      </c>
      <c r="J232" s="160" t="s">
        <v>26</v>
      </c>
      <c r="K232" s="143" t="s">
        <v>421</v>
      </c>
      <c r="L232" s="163" t="s">
        <v>237</v>
      </c>
      <c r="M232" s="143"/>
      <c r="N232" s="18">
        <v>4284</v>
      </c>
      <c r="O232" s="19" t="s">
        <v>549</v>
      </c>
      <c r="P232" s="141">
        <f>SUM(N232:N243)</f>
        <v>52056</v>
      </c>
      <c r="Q232" s="157" t="s">
        <v>14</v>
      </c>
    </row>
    <row r="233" spans="1:17" x14ac:dyDescent="0.25">
      <c r="A233" s="143"/>
      <c r="B233" s="139"/>
      <c r="C233" s="143"/>
      <c r="D233" s="139"/>
      <c r="E233" s="139"/>
      <c r="F233" s="139"/>
      <c r="G233" s="139"/>
      <c r="H233" s="143"/>
      <c r="I233" s="141"/>
      <c r="J233" s="160"/>
      <c r="K233" s="143"/>
      <c r="L233" s="163"/>
      <c r="M233" s="143"/>
      <c r="N233" s="18">
        <v>4284</v>
      </c>
      <c r="O233" s="19" t="s">
        <v>619</v>
      </c>
      <c r="P233" s="141"/>
      <c r="Q233" s="157"/>
    </row>
    <row r="234" spans="1:17" x14ac:dyDescent="0.25">
      <c r="A234" s="143"/>
      <c r="B234" s="139"/>
      <c r="C234" s="143"/>
      <c r="D234" s="139"/>
      <c r="E234" s="139"/>
      <c r="F234" s="139"/>
      <c r="G234" s="139"/>
      <c r="H234" s="143"/>
      <c r="I234" s="141"/>
      <c r="J234" s="160"/>
      <c r="K234" s="143"/>
      <c r="L234" s="163"/>
      <c r="M234" s="143"/>
      <c r="N234" s="18">
        <v>4284</v>
      </c>
      <c r="O234" s="19" t="s">
        <v>620</v>
      </c>
      <c r="P234" s="141"/>
      <c r="Q234" s="157"/>
    </row>
    <row r="235" spans="1:17" ht="78.75" customHeight="1" x14ac:dyDescent="0.25">
      <c r="A235" s="143"/>
      <c r="B235" s="139"/>
      <c r="C235" s="143"/>
      <c r="D235" s="139"/>
      <c r="E235" s="139"/>
      <c r="F235" s="139"/>
      <c r="G235" s="139"/>
      <c r="H235" s="143"/>
      <c r="I235" s="141"/>
      <c r="J235" s="160"/>
      <c r="K235" s="143"/>
      <c r="L235" s="163"/>
      <c r="M235" s="164" t="s">
        <v>908</v>
      </c>
      <c r="N235" s="18">
        <v>4356</v>
      </c>
      <c r="O235" s="19" t="s">
        <v>621</v>
      </c>
      <c r="P235" s="141"/>
      <c r="Q235" s="157"/>
    </row>
    <row r="236" spans="1:17" x14ac:dyDescent="0.25">
      <c r="A236" s="143"/>
      <c r="B236" s="139"/>
      <c r="C236" s="143"/>
      <c r="D236" s="139"/>
      <c r="E236" s="139"/>
      <c r="F236" s="139"/>
      <c r="G236" s="139"/>
      <c r="H236" s="143"/>
      <c r="I236" s="141"/>
      <c r="J236" s="160"/>
      <c r="K236" s="143"/>
      <c r="L236" s="163"/>
      <c r="M236" s="164"/>
      <c r="N236" s="18">
        <v>4356</v>
      </c>
      <c r="O236" s="19" t="s">
        <v>1253</v>
      </c>
      <c r="P236" s="141"/>
      <c r="Q236" s="157"/>
    </row>
    <row r="237" spans="1:17" x14ac:dyDescent="0.25">
      <c r="A237" s="143"/>
      <c r="B237" s="139"/>
      <c r="C237" s="143"/>
      <c r="D237" s="139"/>
      <c r="E237" s="139"/>
      <c r="F237" s="139"/>
      <c r="G237" s="139"/>
      <c r="H237" s="143"/>
      <c r="I237" s="141"/>
      <c r="J237" s="160"/>
      <c r="K237" s="143"/>
      <c r="L237" s="163"/>
      <c r="M237" s="164"/>
      <c r="N237" s="18">
        <v>4356</v>
      </c>
      <c r="O237" s="19" t="s">
        <v>906</v>
      </c>
      <c r="P237" s="141"/>
      <c r="Q237" s="157"/>
    </row>
    <row r="238" spans="1:17" x14ac:dyDescent="0.25">
      <c r="A238" s="143"/>
      <c r="B238" s="139"/>
      <c r="C238" s="143"/>
      <c r="D238" s="139"/>
      <c r="E238" s="139"/>
      <c r="F238" s="139"/>
      <c r="G238" s="139"/>
      <c r="H238" s="143"/>
      <c r="I238" s="141"/>
      <c r="J238" s="160"/>
      <c r="K238" s="143"/>
      <c r="L238" s="163"/>
      <c r="M238" s="164"/>
      <c r="N238" s="18">
        <v>4356</v>
      </c>
      <c r="O238" s="19" t="s">
        <v>907</v>
      </c>
      <c r="P238" s="141"/>
      <c r="Q238" s="157"/>
    </row>
    <row r="239" spans="1:17" x14ac:dyDescent="0.25">
      <c r="A239" s="143"/>
      <c r="B239" s="139"/>
      <c r="C239" s="143"/>
      <c r="D239" s="139"/>
      <c r="E239" s="139"/>
      <c r="F239" s="139"/>
      <c r="G239" s="139"/>
      <c r="H239" s="143"/>
      <c r="I239" s="141"/>
      <c r="J239" s="160"/>
      <c r="K239" s="143"/>
      <c r="L239" s="163"/>
      <c r="M239" s="164"/>
      <c r="N239" s="18">
        <v>4356</v>
      </c>
      <c r="O239" s="19" t="s">
        <v>1321</v>
      </c>
      <c r="P239" s="141"/>
      <c r="Q239" s="157"/>
    </row>
    <row r="240" spans="1:17" ht="63" customHeight="1" x14ac:dyDescent="0.25">
      <c r="A240" s="143"/>
      <c r="B240" s="139"/>
      <c r="C240" s="143"/>
      <c r="D240" s="139"/>
      <c r="E240" s="139"/>
      <c r="F240" s="139"/>
      <c r="G240" s="139"/>
      <c r="H240" s="143"/>
      <c r="I240" s="141"/>
      <c r="J240" s="160"/>
      <c r="K240" s="143"/>
      <c r="L240" s="163"/>
      <c r="M240" s="139" t="s">
        <v>1319</v>
      </c>
      <c r="N240" s="18">
        <v>4356</v>
      </c>
      <c r="O240" s="19" t="s">
        <v>1322</v>
      </c>
      <c r="P240" s="141"/>
      <c r="Q240" s="157"/>
    </row>
    <row r="241" spans="1:17" x14ac:dyDescent="0.25">
      <c r="A241" s="143"/>
      <c r="B241" s="139"/>
      <c r="C241" s="143"/>
      <c r="D241" s="139"/>
      <c r="E241" s="139"/>
      <c r="F241" s="139"/>
      <c r="G241" s="139"/>
      <c r="H241" s="143"/>
      <c r="I241" s="141"/>
      <c r="J241" s="160"/>
      <c r="K241" s="143"/>
      <c r="L241" s="163"/>
      <c r="M241" s="139"/>
      <c r="N241" s="18">
        <v>4356</v>
      </c>
      <c r="O241" s="19" t="s">
        <v>1323</v>
      </c>
      <c r="P241" s="141"/>
      <c r="Q241" s="157"/>
    </row>
    <row r="242" spans="1:17" x14ac:dyDescent="0.25">
      <c r="A242" s="143"/>
      <c r="B242" s="139"/>
      <c r="C242" s="143"/>
      <c r="D242" s="139"/>
      <c r="E242" s="139"/>
      <c r="F242" s="139"/>
      <c r="G242" s="139"/>
      <c r="H242" s="143"/>
      <c r="I242" s="141"/>
      <c r="J242" s="160"/>
      <c r="K242" s="143"/>
      <c r="L242" s="163"/>
      <c r="M242" s="139"/>
      <c r="N242" s="43">
        <v>4356</v>
      </c>
      <c r="O242" s="42" t="s">
        <v>2999</v>
      </c>
      <c r="P242" s="141"/>
      <c r="Q242" s="157"/>
    </row>
    <row r="243" spans="1:17" x14ac:dyDescent="0.25">
      <c r="A243" s="143"/>
      <c r="B243" s="139"/>
      <c r="C243" s="143"/>
      <c r="D243" s="139"/>
      <c r="E243" s="139"/>
      <c r="F243" s="139"/>
      <c r="G243" s="139"/>
      <c r="H243" s="143"/>
      <c r="I243" s="141"/>
      <c r="J243" s="160"/>
      <c r="K243" s="143"/>
      <c r="L243" s="163"/>
      <c r="M243" s="139"/>
      <c r="N243" s="43">
        <v>4356</v>
      </c>
      <c r="O243" s="42" t="s">
        <v>3000</v>
      </c>
      <c r="P243" s="141"/>
      <c r="Q243" s="157"/>
    </row>
    <row r="244" spans="1:17" ht="63" x14ac:dyDescent="0.25">
      <c r="A244" s="38">
        <v>24</v>
      </c>
      <c r="B244" s="36" t="s">
        <v>0</v>
      </c>
      <c r="C244" s="38" t="s">
        <v>3001</v>
      </c>
      <c r="D244" s="36" t="s">
        <v>3002</v>
      </c>
      <c r="E244" s="36" t="s">
        <v>24</v>
      </c>
      <c r="F244" s="36">
        <v>1</v>
      </c>
      <c r="G244" s="36" t="s">
        <v>6</v>
      </c>
      <c r="H244" s="38" t="s">
        <v>15</v>
      </c>
      <c r="I244" s="35">
        <v>34848</v>
      </c>
      <c r="J244" s="40" t="s">
        <v>26</v>
      </c>
      <c r="K244" s="38" t="s">
        <v>1276</v>
      </c>
      <c r="L244" s="41" t="s">
        <v>1275</v>
      </c>
      <c r="M244" s="36"/>
      <c r="N244" s="43">
        <v>4356</v>
      </c>
      <c r="O244" s="42" t="s">
        <v>3003</v>
      </c>
      <c r="P244" s="35">
        <f>N244</f>
        <v>4356</v>
      </c>
      <c r="Q244" s="43" t="s">
        <v>13</v>
      </c>
    </row>
    <row r="245" spans="1:17" ht="94.5" x14ac:dyDescent="0.25">
      <c r="A245" s="143">
        <v>25</v>
      </c>
      <c r="B245" s="139" t="s">
        <v>0</v>
      </c>
      <c r="C245" s="143" t="s">
        <v>483</v>
      </c>
      <c r="D245" s="139" t="s">
        <v>471</v>
      </c>
      <c r="E245" s="139" t="s">
        <v>24</v>
      </c>
      <c r="F245" s="139">
        <v>1</v>
      </c>
      <c r="G245" s="139" t="s">
        <v>5</v>
      </c>
      <c r="H245" s="143" t="s">
        <v>15</v>
      </c>
      <c r="I245" s="141">
        <v>135600</v>
      </c>
      <c r="J245" s="160" t="s">
        <v>26</v>
      </c>
      <c r="K245" s="143" t="s">
        <v>470</v>
      </c>
      <c r="L245" s="163" t="s">
        <v>488</v>
      </c>
      <c r="M245" s="19" t="s">
        <v>909</v>
      </c>
      <c r="N245" s="18"/>
      <c r="O245" s="1"/>
      <c r="P245" s="141">
        <f t="shared" ref="P245:P249" si="0">N245</f>
        <v>0</v>
      </c>
      <c r="Q245" s="157" t="s">
        <v>13</v>
      </c>
    </row>
    <row r="246" spans="1:17" ht="78.75" x14ac:dyDescent="0.25">
      <c r="A246" s="143"/>
      <c r="B246" s="139"/>
      <c r="C246" s="143"/>
      <c r="D246" s="139"/>
      <c r="E246" s="139"/>
      <c r="F246" s="139"/>
      <c r="G246" s="139"/>
      <c r="H246" s="143"/>
      <c r="I246" s="141"/>
      <c r="J246" s="160"/>
      <c r="K246" s="143"/>
      <c r="L246" s="163"/>
      <c r="M246" s="19" t="s">
        <v>910</v>
      </c>
      <c r="N246" s="18"/>
      <c r="O246" s="1"/>
      <c r="P246" s="141"/>
      <c r="Q246" s="157"/>
    </row>
    <row r="247" spans="1:17" ht="78.75" x14ac:dyDescent="0.25">
      <c r="A247" s="143"/>
      <c r="B247" s="139"/>
      <c r="C247" s="143"/>
      <c r="D247" s="139"/>
      <c r="E247" s="139"/>
      <c r="F247" s="139"/>
      <c r="G247" s="139"/>
      <c r="H247" s="143"/>
      <c r="I247" s="141"/>
      <c r="J247" s="160"/>
      <c r="K247" s="143"/>
      <c r="L247" s="163"/>
      <c r="M247" s="32" t="s">
        <v>1320</v>
      </c>
      <c r="N247" s="18"/>
      <c r="O247" s="1"/>
      <c r="P247" s="141"/>
      <c r="Q247" s="157"/>
    </row>
    <row r="248" spans="1:17" ht="126" x14ac:dyDescent="0.25">
      <c r="A248" s="143"/>
      <c r="B248" s="139"/>
      <c r="C248" s="143"/>
      <c r="D248" s="139"/>
      <c r="E248" s="139"/>
      <c r="F248" s="139"/>
      <c r="G248" s="139"/>
      <c r="H248" s="143"/>
      <c r="I248" s="141"/>
      <c r="J248" s="160"/>
      <c r="K248" s="143"/>
      <c r="L248" s="163"/>
      <c r="M248" s="48" t="s">
        <v>3004</v>
      </c>
      <c r="N248" s="18"/>
      <c r="O248" s="1"/>
      <c r="P248" s="141"/>
      <c r="Q248" s="157"/>
    </row>
    <row r="249" spans="1:17" ht="31.5" x14ac:dyDescent="0.25">
      <c r="A249" s="7">
        <v>26</v>
      </c>
      <c r="B249" s="2" t="s">
        <v>0</v>
      </c>
      <c r="C249" s="7" t="s">
        <v>484</v>
      </c>
      <c r="D249" s="2" t="s">
        <v>474</v>
      </c>
      <c r="E249" s="2" t="s">
        <v>493</v>
      </c>
      <c r="F249" s="2">
        <v>7</v>
      </c>
      <c r="G249" s="2" t="s">
        <v>473</v>
      </c>
      <c r="H249" s="7" t="s">
        <v>15</v>
      </c>
      <c r="I249" s="1">
        <v>67830</v>
      </c>
      <c r="J249" s="6" t="s">
        <v>26</v>
      </c>
      <c r="K249" s="7" t="s">
        <v>472</v>
      </c>
      <c r="L249" s="16" t="s">
        <v>489</v>
      </c>
      <c r="M249" s="19"/>
      <c r="N249" s="18">
        <v>68970</v>
      </c>
      <c r="O249" s="1" t="s">
        <v>911</v>
      </c>
      <c r="P249" s="1">
        <f t="shared" si="0"/>
        <v>68970</v>
      </c>
      <c r="Q249" s="18" t="s">
        <v>14</v>
      </c>
    </row>
    <row r="250" spans="1:17" ht="78.75" customHeight="1" x14ac:dyDescent="0.25">
      <c r="A250" s="143">
        <v>27</v>
      </c>
      <c r="B250" s="139" t="s">
        <v>0</v>
      </c>
      <c r="C250" s="143" t="s">
        <v>485</v>
      </c>
      <c r="D250" s="139" t="s">
        <v>476</v>
      </c>
      <c r="E250" s="139" t="s">
        <v>493</v>
      </c>
      <c r="F250" s="139">
        <v>6</v>
      </c>
      <c r="G250" s="139" t="s">
        <v>475</v>
      </c>
      <c r="H250" s="143" t="s">
        <v>15</v>
      </c>
      <c r="I250" s="141">
        <v>52290</v>
      </c>
      <c r="J250" s="160" t="s">
        <v>26</v>
      </c>
      <c r="K250" s="143" t="s">
        <v>418</v>
      </c>
      <c r="L250" s="163" t="s">
        <v>237</v>
      </c>
      <c r="M250" s="158"/>
      <c r="N250" s="18">
        <v>9030</v>
      </c>
      <c r="O250" s="1" t="s">
        <v>622</v>
      </c>
      <c r="P250" s="141">
        <f>SUM(N250:N262)</f>
        <v>43980</v>
      </c>
      <c r="Q250" s="157" t="s">
        <v>14</v>
      </c>
    </row>
    <row r="251" spans="1:17" x14ac:dyDescent="0.25">
      <c r="A251" s="143"/>
      <c r="B251" s="139"/>
      <c r="C251" s="143"/>
      <c r="D251" s="139"/>
      <c r="E251" s="139"/>
      <c r="F251" s="139"/>
      <c r="G251" s="139"/>
      <c r="H251" s="143"/>
      <c r="I251" s="141"/>
      <c r="J251" s="160"/>
      <c r="K251" s="143"/>
      <c r="L251" s="163"/>
      <c r="M251" s="158"/>
      <c r="N251" s="18">
        <v>-9030</v>
      </c>
      <c r="O251" s="1" t="s">
        <v>912</v>
      </c>
      <c r="P251" s="141"/>
      <c r="Q251" s="157"/>
    </row>
    <row r="252" spans="1:17" x14ac:dyDescent="0.25">
      <c r="A252" s="143"/>
      <c r="B252" s="139"/>
      <c r="C252" s="143"/>
      <c r="D252" s="139"/>
      <c r="E252" s="139"/>
      <c r="F252" s="139"/>
      <c r="G252" s="139"/>
      <c r="H252" s="143"/>
      <c r="I252" s="141"/>
      <c r="J252" s="160"/>
      <c r="K252" s="143"/>
      <c r="L252" s="163"/>
      <c r="M252" s="158"/>
      <c r="N252" s="18">
        <v>7160</v>
      </c>
      <c r="O252" s="1" t="s">
        <v>912</v>
      </c>
      <c r="P252" s="141"/>
      <c r="Q252" s="157"/>
    </row>
    <row r="253" spans="1:17" x14ac:dyDescent="0.25">
      <c r="A253" s="143"/>
      <c r="B253" s="139"/>
      <c r="C253" s="143"/>
      <c r="D253" s="139"/>
      <c r="E253" s="139"/>
      <c r="F253" s="139"/>
      <c r="G253" s="139"/>
      <c r="H253" s="143"/>
      <c r="I253" s="141"/>
      <c r="J253" s="160"/>
      <c r="K253" s="143"/>
      <c r="L253" s="163"/>
      <c r="M253" s="158"/>
      <c r="N253" s="18">
        <v>3315</v>
      </c>
      <c r="O253" s="1" t="s">
        <v>912</v>
      </c>
      <c r="P253" s="141"/>
      <c r="Q253" s="157"/>
    </row>
    <row r="254" spans="1:17" x14ac:dyDescent="0.25">
      <c r="A254" s="143"/>
      <c r="B254" s="139"/>
      <c r="C254" s="143"/>
      <c r="D254" s="139"/>
      <c r="E254" s="139"/>
      <c r="F254" s="139"/>
      <c r="G254" s="139"/>
      <c r="H254" s="143"/>
      <c r="I254" s="141"/>
      <c r="J254" s="160"/>
      <c r="K254" s="143"/>
      <c r="L254" s="163"/>
      <c r="M254" s="158"/>
      <c r="N254" s="18">
        <v>4985</v>
      </c>
      <c r="O254" s="1" t="s">
        <v>1326</v>
      </c>
      <c r="P254" s="141"/>
      <c r="Q254" s="157"/>
    </row>
    <row r="255" spans="1:17" x14ac:dyDescent="0.25">
      <c r="A255" s="143"/>
      <c r="B255" s="139"/>
      <c r="C255" s="143"/>
      <c r="D255" s="139"/>
      <c r="E255" s="139"/>
      <c r="F255" s="139"/>
      <c r="G255" s="139"/>
      <c r="H255" s="143"/>
      <c r="I255" s="141"/>
      <c r="J255" s="160"/>
      <c r="K255" s="143"/>
      <c r="L255" s="163"/>
      <c r="M255" s="158"/>
      <c r="N255" s="18">
        <v>-90</v>
      </c>
      <c r="O255" s="1" t="s">
        <v>1326</v>
      </c>
      <c r="P255" s="141"/>
      <c r="Q255" s="157"/>
    </row>
    <row r="256" spans="1:17" x14ac:dyDescent="0.25">
      <c r="A256" s="143"/>
      <c r="B256" s="139"/>
      <c r="C256" s="143"/>
      <c r="D256" s="139"/>
      <c r="E256" s="139"/>
      <c r="F256" s="139"/>
      <c r="G256" s="139"/>
      <c r="H256" s="143"/>
      <c r="I256" s="141"/>
      <c r="J256" s="160"/>
      <c r="K256" s="143"/>
      <c r="L256" s="163"/>
      <c r="M256" s="158"/>
      <c r="N256" s="18">
        <v>10185</v>
      </c>
      <c r="O256" s="1" t="s">
        <v>913</v>
      </c>
      <c r="P256" s="141"/>
      <c r="Q256" s="157"/>
    </row>
    <row r="257" spans="1:17" x14ac:dyDescent="0.25">
      <c r="A257" s="143"/>
      <c r="B257" s="139"/>
      <c r="C257" s="143"/>
      <c r="D257" s="139"/>
      <c r="E257" s="139"/>
      <c r="F257" s="139"/>
      <c r="G257" s="139"/>
      <c r="H257" s="143"/>
      <c r="I257" s="141"/>
      <c r="J257" s="160"/>
      <c r="K257" s="143"/>
      <c r="L257" s="163"/>
      <c r="M257" s="158"/>
      <c r="N257" s="18">
        <v>5185</v>
      </c>
      <c r="O257" s="1" t="s">
        <v>914</v>
      </c>
      <c r="P257" s="141"/>
      <c r="Q257" s="157"/>
    </row>
    <row r="258" spans="1:17" x14ac:dyDescent="0.25">
      <c r="A258" s="143"/>
      <c r="B258" s="139"/>
      <c r="C258" s="143"/>
      <c r="D258" s="139"/>
      <c r="E258" s="139"/>
      <c r="F258" s="139"/>
      <c r="G258" s="139"/>
      <c r="H258" s="143"/>
      <c r="I258" s="141"/>
      <c r="J258" s="160"/>
      <c r="K258" s="143"/>
      <c r="L258" s="163"/>
      <c r="M258" s="158"/>
      <c r="N258" s="18">
        <v>4120</v>
      </c>
      <c r="O258" s="1" t="s">
        <v>1324</v>
      </c>
      <c r="P258" s="141"/>
      <c r="Q258" s="157"/>
    </row>
    <row r="259" spans="1:17" ht="126" customHeight="1" x14ac:dyDescent="0.25">
      <c r="A259" s="143"/>
      <c r="B259" s="139"/>
      <c r="C259" s="143"/>
      <c r="D259" s="139"/>
      <c r="E259" s="139"/>
      <c r="F259" s="139"/>
      <c r="G259" s="139"/>
      <c r="H259" s="143"/>
      <c r="I259" s="141"/>
      <c r="J259" s="160"/>
      <c r="K259" s="143"/>
      <c r="L259" s="163"/>
      <c r="M259" s="139" t="s">
        <v>915</v>
      </c>
      <c r="N259" s="18">
        <v>3465</v>
      </c>
      <c r="O259" s="1" t="s">
        <v>1325</v>
      </c>
      <c r="P259" s="141"/>
      <c r="Q259" s="157"/>
    </row>
    <row r="260" spans="1:17" x14ac:dyDescent="0.25">
      <c r="A260" s="143"/>
      <c r="B260" s="139"/>
      <c r="C260" s="143"/>
      <c r="D260" s="139"/>
      <c r="E260" s="139"/>
      <c r="F260" s="139"/>
      <c r="G260" s="139"/>
      <c r="H260" s="143"/>
      <c r="I260" s="141"/>
      <c r="J260" s="160"/>
      <c r="K260" s="143"/>
      <c r="L260" s="163"/>
      <c r="M260" s="139"/>
      <c r="N260" s="43">
        <v>2905</v>
      </c>
      <c r="O260" s="35" t="s">
        <v>3005</v>
      </c>
      <c r="P260" s="141"/>
      <c r="Q260" s="157"/>
    </row>
    <row r="261" spans="1:17" x14ac:dyDescent="0.25">
      <c r="A261" s="143"/>
      <c r="B261" s="139"/>
      <c r="C261" s="143"/>
      <c r="D261" s="139"/>
      <c r="E261" s="139"/>
      <c r="F261" s="139"/>
      <c r="G261" s="139"/>
      <c r="H261" s="143"/>
      <c r="I261" s="141"/>
      <c r="J261" s="160"/>
      <c r="K261" s="143"/>
      <c r="L261" s="163"/>
      <c r="M261" s="139"/>
      <c r="N261" s="43">
        <v>1915</v>
      </c>
      <c r="O261" s="35" t="s">
        <v>3006</v>
      </c>
      <c r="P261" s="141"/>
      <c r="Q261" s="157"/>
    </row>
    <row r="262" spans="1:17" x14ac:dyDescent="0.25">
      <c r="A262" s="143"/>
      <c r="B262" s="139"/>
      <c r="C262" s="143"/>
      <c r="D262" s="139"/>
      <c r="E262" s="139"/>
      <c r="F262" s="139"/>
      <c r="G262" s="139"/>
      <c r="H262" s="143"/>
      <c r="I262" s="141"/>
      <c r="J262" s="160"/>
      <c r="K262" s="143"/>
      <c r="L262" s="163"/>
      <c r="M262" s="139"/>
      <c r="N262" s="43">
        <v>835</v>
      </c>
      <c r="O262" s="35" t="s">
        <v>3007</v>
      </c>
      <c r="P262" s="141"/>
      <c r="Q262" s="157"/>
    </row>
    <row r="263" spans="1:17" ht="63" x14ac:dyDescent="0.25">
      <c r="A263" s="143">
        <v>28</v>
      </c>
      <c r="B263" s="139" t="s">
        <v>436</v>
      </c>
      <c r="C263" s="143" t="s">
        <v>626</v>
      </c>
      <c r="D263" s="139" t="s">
        <v>624</v>
      </c>
      <c r="E263" s="139" t="s">
        <v>44</v>
      </c>
      <c r="F263" s="139">
        <v>4</v>
      </c>
      <c r="G263" s="139" t="s">
        <v>623</v>
      </c>
      <c r="H263" s="143" t="s">
        <v>15</v>
      </c>
      <c r="I263" s="141">
        <v>3590253.8</v>
      </c>
      <c r="J263" s="160" t="s">
        <v>26</v>
      </c>
      <c r="K263" s="143" t="s">
        <v>418</v>
      </c>
      <c r="L263" s="163" t="s">
        <v>627</v>
      </c>
      <c r="M263" s="32" t="s">
        <v>629</v>
      </c>
      <c r="N263" s="18"/>
      <c r="O263" s="1"/>
      <c r="P263" s="141">
        <f>N263:N263</f>
        <v>0</v>
      </c>
      <c r="Q263" s="157" t="s">
        <v>13</v>
      </c>
    </row>
    <row r="264" spans="1:17" ht="126" x14ac:dyDescent="0.25">
      <c r="A264" s="143"/>
      <c r="B264" s="139"/>
      <c r="C264" s="143"/>
      <c r="D264" s="139"/>
      <c r="E264" s="139"/>
      <c r="F264" s="139"/>
      <c r="G264" s="139"/>
      <c r="H264" s="143"/>
      <c r="I264" s="141"/>
      <c r="J264" s="160"/>
      <c r="K264" s="143"/>
      <c r="L264" s="163"/>
      <c r="M264" s="48" t="s">
        <v>3008</v>
      </c>
      <c r="N264" s="18"/>
      <c r="O264" s="1"/>
      <c r="P264" s="141"/>
      <c r="Q264" s="157"/>
    </row>
    <row r="265" spans="1:17" ht="63" x14ac:dyDescent="0.25">
      <c r="A265" s="7">
        <v>29</v>
      </c>
      <c r="B265" s="2" t="s">
        <v>43</v>
      </c>
      <c r="C265" s="2" t="s">
        <v>625</v>
      </c>
      <c r="D265" s="2" t="s">
        <v>624</v>
      </c>
      <c r="E265" s="7" t="s">
        <v>15</v>
      </c>
      <c r="F265" s="2" t="s">
        <v>15</v>
      </c>
      <c r="G265" s="2" t="s">
        <v>623</v>
      </c>
      <c r="H265" s="7" t="s">
        <v>15</v>
      </c>
      <c r="I265" s="1">
        <v>237528.08</v>
      </c>
      <c r="J265" s="6" t="s">
        <v>26</v>
      </c>
      <c r="K265" s="7" t="s">
        <v>125</v>
      </c>
      <c r="L265" s="16" t="s">
        <v>628</v>
      </c>
      <c r="M265" s="7"/>
      <c r="N265" s="18">
        <v>237528.08</v>
      </c>
      <c r="O265" s="1" t="s">
        <v>916</v>
      </c>
      <c r="P265" s="1">
        <f>N265:N265</f>
        <v>237528.08</v>
      </c>
      <c r="Q265" s="18" t="s">
        <v>14</v>
      </c>
    </row>
    <row r="266" spans="1:17" ht="63" customHeight="1" x14ac:dyDescent="0.25">
      <c r="A266" s="143">
        <v>30</v>
      </c>
      <c r="B266" s="139" t="s">
        <v>43</v>
      </c>
      <c r="C266" s="139" t="s">
        <v>917</v>
      </c>
      <c r="D266" s="139" t="s">
        <v>624</v>
      </c>
      <c r="E266" s="143" t="s">
        <v>15</v>
      </c>
      <c r="F266" s="139" t="s">
        <v>15</v>
      </c>
      <c r="G266" s="139" t="s">
        <v>623</v>
      </c>
      <c r="H266" s="143" t="s">
        <v>15</v>
      </c>
      <c r="I266" s="141">
        <v>281298.28999999998</v>
      </c>
      <c r="J266" s="160" t="s">
        <v>26</v>
      </c>
      <c r="K266" s="143" t="s">
        <v>922</v>
      </c>
      <c r="L266" s="163" t="s">
        <v>923</v>
      </c>
      <c r="M266" s="164"/>
      <c r="N266" s="34">
        <f>150000</f>
        <v>150000</v>
      </c>
      <c r="O266" s="1" t="s">
        <v>1327</v>
      </c>
      <c r="P266" s="141">
        <f>SUM(N266:N268)</f>
        <v>281298.28999999998</v>
      </c>
      <c r="Q266" s="157" t="s">
        <v>14</v>
      </c>
    </row>
    <row r="267" spans="1:17" x14ac:dyDescent="0.25">
      <c r="A267" s="143"/>
      <c r="B267" s="139"/>
      <c r="C267" s="139"/>
      <c r="D267" s="139"/>
      <c r="E267" s="143"/>
      <c r="F267" s="139"/>
      <c r="G267" s="139"/>
      <c r="H267" s="143"/>
      <c r="I267" s="141"/>
      <c r="J267" s="160"/>
      <c r="K267" s="143"/>
      <c r="L267" s="163"/>
      <c r="M267" s="164"/>
      <c r="N267" s="34">
        <v>65440.3</v>
      </c>
      <c r="O267" s="1" t="s">
        <v>1328</v>
      </c>
      <c r="P267" s="141"/>
      <c r="Q267" s="157"/>
    </row>
    <row r="268" spans="1:17" x14ac:dyDescent="0.25">
      <c r="A268" s="143"/>
      <c r="B268" s="139"/>
      <c r="C268" s="139"/>
      <c r="D268" s="139"/>
      <c r="E268" s="143"/>
      <c r="F268" s="139"/>
      <c r="G268" s="139"/>
      <c r="H268" s="143"/>
      <c r="I268" s="141"/>
      <c r="J268" s="160"/>
      <c r="K268" s="143"/>
      <c r="L268" s="163"/>
      <c r="M268" s="164"/>
      <c r="N268" s="34">
        <v>65857.990000000005</v>
      </c>
      <c r="O268" s="1" t="s">
        <v>1329</v>
      </c>
      <c r="P268" s="141"/>
      <c r="Q268" s="157"/>
    </row>
    <row r="269" spans="1:17" ht="63" x14ac:dyDescent="0.25">
      <c r="A269" s="7">
        <v>31</v>
      </c>
      <c r="B269" s="2" t="s">
        <v>43</v>
      </c>
      <c r="C269" s="2" t="s">
        <v>918</v>
      </c>
      <c r="D269" s="2" t="s">
        <v>624</v>
      </c>
      <c r="E269" s="7" t="s">
        <v>15</v>
      </c>
      <c r="F269" s="2" t="s">
        <v>15</v>
      </c>
      <c r="G269" s="2" t="s">
        <v>623</v>
      </c>
      <c r="H269" s="7" t="s">
        <v>15</v>
      </c>
      <c r="I269" s="1">
        <v>62788.77</v>
      </c>
      <c r="J269" s="6" t="s">
        <v>26</v>
      </c>
      <c r="K269" s="7" t="s">
        <v>924</v>
      </c>
      <c r="L269" s="16" t="s">
        <v>237</v>
      </c>
      <c r="M269" s="32"/>
      <c r="N269" s="1">
        <v>62788.77</v>
      </c>
      <c r="O269" s="1" t="s">
        <v>1330</v>
      </c>
      <c r="P269" s="1">
        <f>N269</f>
        <v>62788.77</v>
      </c>
      <c r="Q269" s="18" t="s">
        <v>14</v>
      </c>
    </row>
    <row r="270" spans="1:17" ht="63" x14ac:dyDescent="0.25">
      <c r="A270" s="7">
        <v>32</v>
      </c>
      <c r="B270" s="2" t="s">
        <v>43</v>
      </c>
      <c r="C270" s="2" t="s">
        <v>919</v>
      </c>
      <c r="D270" s="2" t="s">
        <v>624</v>
      </c>
      <c r="E270" s="7" t="s">
        <v>15</v>
      </c>
      <c r="F270" s="2" t="s">
        <v>15</v>
      </c>
      <c r="G270" s="2" t="s">
        <v>623</v>
      </c>
      <c r="H270" s="7" t="s">
        <v>15</v>
      </c>
      <c r="I270" s="1">
        <v>9564.2000000000007</v>
      </c>
      <c r="J270" s="6" t="s">
        <v>26</v>
      </c>
      <c r="K270" s="7" t="s">
        <v>925</v>
      </c>
      <c r="L270" s="16" t="s">
        <v>237</v>
      </c>
      <c r="M270" s="32"/>
      <c r="N270" s="1">
        <v>9564.2000000000007</v>
      </c>
      <c r="O270" s="1" t="s">
        <v>1330</v>
      </c>
      <c r="P270" s="1">
        <f>N270</f>
        <v>9564.2000000000007</v>
      </c>
      <c r="Q270" s="18" t="s">
        <v>14</v>
      </c>
    </row>
    <row r="271" spans="1:17" ht="63" x14ac:dyDescent="0.25">
      <c r="A271" s="7">
        <v>33</v>
      </c>
      <c r="B271" s="2" t="s">
        <v>43</v>
      </c>
      <c r="C271" s="2" t="s">
        <v>920</v>
      </c>
      <c r="D271" s="2" t="s">
        <v>624</v>
      </c>
      <c r="E271" s="7" t="s">
        <v>15</v>
      </c>
      <c r="F271" s="2" t="s">
        <v>15</v>
      </c>
      <c r="G271" s="2" t="s">
        <v>623</v>
      </c>
      <c r="H271" s="7" t="s">
        <v>15</v>
      </c>
      <c r="I271" s="1">
        <v>30920.29</v>
      </c>
      <c r="J271" s="6" t="s">
        <v>26</v>
      </c>
      <c r="K271" s="7" t="s">
        <v>926</v>
      </c>
      <c r="L271" s="16" t="s">
        <v>237</v>
      </c>
      <c r="M271" s="32"/>
      <c r="N271" s="43">
        <v>30920.29</v>
      </c>
      <c r="O271" s="35" t="s">
        <v>3009</v>
      </c>
      <c r="P271" s="1">
        <f t="shared" ref="P271:P272" si="1">N271:N271</f>
        <v>30920.29</v>
      </c>
      <c r="Q271" s="18" t="s">
        <v>14</v>
      </c>
    </row>
    <row r="272" spans="1:17" ht="63" x14ac:dyDescent="0.25">
      <c r="A272" s="7">
        <v>34</v>
      </c>
      <c r="B272" s="2" t="s">
        <v>43</v>
      </c>
      <c r="C272" s="2" t="s">
        <v>921</v>
      </c>
      <c r="D272" s="2" t="s">
        <v>624</v>
      </c>
      <c r="E272" s="7" t="s">
        <v>15</v>
      </c>
      <c r="F272" s="2" t="s">
        <v>15</v>
      </c>
      <c r="G272" s="2" t="s">
        <v>623</v>
      </c>
      <c r="H272" s="7" t="s">
        <v>15</v>
      </c>
      <c r="I272" s="1">
        <v>98729.53</v>
      </c>
      <c r="J272" s="6" t="s">
        <v>26</v>
      </c>
      <c r="K272" s="7" t="s">
        <v>927</v>
      </c>
      <c r="L272" s="16" t="s">
        <v>237</v>
      </c>
      <c r="M272" s="32"/>
      <c r="N272" s="43">
        <v>98729.53</v>
      </c>
      <c r="O272" s="35" t="s">
        <v>3009</v>
      </c>
      <c r="P272" s="1">
        <f t="shared" si="1"/>
        <v>98729.53</v>
      </c>
      <c r="Q272" s="18" t="s">
        <v>14</v>
      </c>
    </row>
    <row r="273" spans="1:17" ht="94.5" x14ac:dyDescent="0.25">
      <c r="A273" s="38">
        <v>35</v>
      </c>
      <c r="B273" s="36" t="s">
        <v>43</v>
      </c>
      <c r="C273" s="36" t="s">
        <v>3010</v>
      </c>
      <c r="D273" s="36" t="s">
        <v>624</v>
      </c>
      <c r="E273" s="38" t="s">
        <v>15</v>
      </c>
      <c r="F273" s="36" t="s">
        <v>15</v>
      </c>
      <c r="G273" s="36" t="s">
        <v>623</v>
      </c>
      <c r="H273" s="38" t="s">
        <v>15</v>
      </c>
      <c r="I273" s="39">
        <v>99100.37</v>
      </c>
      <c r="J273" s="40" t="s">
        <v>26</v>
      </c>
      <c r="K273" s="35" t="s">
        <v>3011</v>
      </c>
      <c r="L273" s="41" t="s">
        <v>3012</v>
      </c>
      <c r="M273" s="48" t="s">
        <v>3013</v>
      </c>
      <c r="N273" s="43">
        <v>93871.44</v>
      </c>
      <c r="O273" s="35" t="s">
        <v>3014</v>
      </c>
      <c r="P273" s="35">
        <f>N273</f>
        <v>93871.44</v>
      </c>
      <c r="Q273" s="43" t="s">
        <v>14</v>
      </c>
    </row>
    <row r="274" spans="1:17" ht="63" x14ac:dyDescent="0.25">
      <c r="A274" s="38">
        <v>36</v>
      </c>
      <c r="B274" s="36" t="s">
        <v>43</v>
      </c>
      <c r="C274" s="36" t="s">
        <v>3015</v>
      </c>
      <c r="D274" s="36" t="s">
        <v>624</v>
      </c>
      <c r="E274" s="38" t="s">
        <v>15</v>
      </c>
      <c r="F274" s="36" t="s">
        <v>15</v>
      </c>
      <c r="G274" s="36" t="s">
        <v>623</v>
      </c>
      <c r="H274" s="38" t="s">
        <v>15</v>
      </c>
      <c r="I274" s="39">
        <v>173404.38</v>
      </c>
      <c r="J274" s="40" t="s">
        <v>26</v>
      </c>
      <c r="K274" s="38" t="s">
        <v>3016</v>
      </c>
      <c r="L274" s="41" t="s">
        <v>3017</v>
      </c>
      <c r="M274" s="48"/>
      <c r="N274" s="43">
        <v>173404.38</v>
      </c>
      <c r="O274" s="35" t="s">
        <v>3018</v>
      </c>
      <c r="P274" s="35">
        <f>N274</f>
        <v>173404.38</v>
      </c>
      <c r="Q274" s="43" t="s">
        <v>14</v>
      </c>
    </row>
    <row r="275" spans="1:17" ht="63" x14ac:dyDescent="0.25">
      <c r="A275" s="7">
        <v>37</v>
      </c>
      <c r="B275" s="2" t="s">
        <v>436</v>
      </c>
      <c r="C275" s="7" t="s">
        <v>632</v>
      </c>
      <c r="D275" s="2" t="s">
        <v>631</v>
      </c>
      <c r="E275" s="2" t="s">
        <v>44</v>
      </c>
      <c r="F275" s="2">
        <v>2</v>
      </c>
      <c r="G275" s="2" t="s">
        <v>630</v>
      </c>
      <c r="H275" s="7" t="s">
        <v>15</v>
      </c>
      <c r="I275" s="1">
        <v>757792</v>
      </c>
      <c r="J275" s="6" t="s">
        <v>26</v>
      </c>
      <c r="K275" s="7" t="s">
        <v>418</v>
      </c>
      <c r="L275" s="16" t="s">
        <v>627</v>
      </c>
      <c r="M275" s="32" t="s">
        <v>1331</v>
      </c>
      <c r="N275" s="18"/>
      <c r="O275" s="1"/>
      <c r="P275" s="1">
        <f>N275:N275</f>
        <v>0</v>
      </c>
      <c r="Q275" s="18" t="s">
        <v>13</v>
      </c>
    </row>
    <row r="276" spans="1:17" ht="47.25" customHeight="1" x14ac:dyDescent="0.25">
      <c r="A276" s="143">
        <v>38</v>
      </c>
      <c r="B276" s="164" t="s">
        <v>43</v>
      </c>
      <c r="C276" s="164" t="s">
        <v>928</v>
      </c>
      <c r="D276" s="164" t="s">
        <v>631</v>
      </c>
      <c r="E276" s="139" t="s">
        <v>15</v>
      </c>
      <c r="F276" s="139" t="s">
        <v>15</v>
      </c>
      <c r="G276" s="139" t="s">
        <v>630</v>
      </c>
      <c r="H276" s="143" t="s">
        <v>15</v>
      </c>
      <c r="I276" s="141">
        <v>199374.12</v>
      </c>
      <c r="J276" s="160" t="s">
        <v>26</v>
      </c>
      <c r="K276" s="143" t="s">
        <v>929</v>
      </c>
      <c r="L276" s="163" t="s">
        <v>930</v>
      </c>
      <c r="M276" s="158"/>
      <c r="N276" s="34">
        <f>150000</f>
        <v>150000</v>
      </c>
      <c r="O276" s="1" t="s">
        <v>1332</v>
      </c>
      <c r="P276" s="141">
        <f>SUM(N276:N277)</f>
        <v>199374.12</v>
      </c>
      <c r="Q276" s="157" t="s">
        <v>14</v>
      </c>
    </row>
    <row r="277" spans="1:17" x14ac:dyDescent="0.25">
      <c r="A277" s="143"/>
      <c r="B277" s="164"/>
      <c r="C277" s="164"/>
      <c r="D277" s="164"/>
      <c r="E277" s="139"/>
      <c r="F277" s="139"/>
      <c r="G277" s="139"/>
      <c r="H277" s="143"/>
      <c r="I277" s="141"/>
      <c r="J277" s="160"/>
      <c r="K277" s="143"/>
      <c r="L277" s="163"/>
      <c r="M277" s="158"/>
      <c r="N277" s="18">
        <v>49374.12</v>
      </c>
      <c r="O277" s="1" t="s">
        <v>1333</v>
      </c>
      <c r="P277" s="141"/>
      <c r="Q277" s="157"/>
    </row>
    <row r="278" spans="1:17" ht="94.5" customHeight="1" x14ac:dyDescent="0.25">
      <c r="A278" s="143">
        <v>39</v>
      </c>
      <c r="B278" s="139" t="s">
        <v>0</v>
      </c>
      <c r="C278" s="143" t="s">
        <v>637</v>
      </c>
      <c r="D278" s="139" t="s">
        <v>635</v>
      </c>
      <c r="E278" s="139" t="s">
        <v>24</v>
      </c>
      <c r="F278" s="139">
        <v>2</v>
      </c>
      <c r="G278" s="139" t="s">
        <v>634</v>
      </c>
      <c r="H278" s="143" t="s">
        <v>15</v>
      </c>
      <c r="I278" s="141">
        <v>314600</v>
      </c>
      <c r="J278" s="160" t="s">
        <v>26</v>
      </c>
      <c r="K278" s="143" t="s">
        <v>633</v>
      </c>
      <c r="L278" s="139" t="s">
        <v>636</v>
      </c>
      <c r="M278" s="2" t="s">
        <v>638</v>
      </c>
      <c r="N278" s="18"/>
      <c r="O278" s="1"/>
      <c r="P278" s="141">
        <f>N278</f>
        <v>0</v>
      </c>
      <c r="Q278" s="157" t="s">
        <v>13</v>
      </c>
    </row>
    <row r="279" spans="1:17" ht="78.75" x14ac:dyDescent="0.25">
      <c r="A279" s="143"/>
      <c r="B279" s="139"/>
      <c r="C279" s="143"/>
      <c r="D279" s="139"/>
      <c r="E279" s="139"/>
      <c r="F279" s="139"/>
      <c r="G279" s="139"/>
      <c r="H279" s="143"/>
      <c r="I279" s="141"/>
      <c r="J279" s="160"/>
      <c r="K279" s="143"/>
      <c r="L279" s="139"/>
      <c r="M279" s="2" t="s">
        <v>931</v>
      </c>
      <c r="N279" s="18"/>
      <c r="O279" s="1"/>
      <c r="P279" s="141"/>
      <c r="Q279" s="157"/>
    </row>
    <row r="280" spans="1:17" ht="63" x14ac:dyDescent="0.25">
      <c r="A280" s="143"/>
      <c r="B280" s="139"/>
      <c r="C280" s="143"/>
      <c r="D280" s="139"/>
      <c r="E280" s="139"/>
      <c r="F280" s="139"/>
      <c r="G280" s="139"/>
      <c r="H280" s="143"/>
      <c r="I280" s="141"/>
      <c r="J280" s="160"/>
      <c r="K280" s="143"/>
      <c r="L280" s="139"/>
      <c r="M280" s="36" t="s">
        <v>3019</v>
      </c>
      <c r="N280" s="18"/>
      <c r="O280" s="1"/>
      <c r="P280" s="141"/>
      <c r="Q280" s="157"/>
    </row>
    <row r="281" spans="1:17" ht="77.25" customHeight="1" x14ac:dyDescent="0.25">
      <c r="A281" s="7">
        <v>40</v>
      </c>
      <c r="B281" s="2" t="s">
        <v>0</v>
      </c>
      <c r="C281" s="7" t="s">
        <v>642</v>
      </c>
      <c r="D281" s="2" t="s">
        <v>640</v>
      </c>
      <c r="E281" s="2" t="s">
        <v>24</v>
      </c>
      <c r="F281" s="2">
        <v>1</v>
      </c>
      <c r="G281" s="2" t="s">
        <v>3</v>
      </c>
      <c r="H281" s="7" t="s">
        <v>15</v>
      </c>
      <c r="I281" s="1">
        <v>100430</v>
      </c>
      <c r="J281" s="6" t="s">
        <v>26</v>
      </c>
      <c r="K281" s="7" t="s">
        <v>639</v>
      </c>
      <c r="L281" s="16" t="s">
        <v>644</v>
      </c>
      <c r="M281" s="19"/>
      <c r="N281" s="18"/>
      <c r="O281" s="1"/>
      <c r="P281" s="1">
        <f t="shared" ref="P281:P306" si="2">N281</f>
        <v>0</v>
      </c>
      <c r="Q281" s="18" t="s">
        <v>13</v>
      </c>
    </row>
    <row r="282" spans="1:17" ht="15.75" customHeight="1" x14ac:dyDescent="0.25">
      <c r="A282" s="143">
        <v>41</v>
      </c>
      <c r="B282" s="139" t="s">
        <v>0</v>
      </c>
      <c r="C282" s="143" t="s">
        <v>643</v>
      </c>
      <c r="D282" s="139" t="s">
        <v>641</v>
      </c>
      <c r="E282" s="139" t="s">
        <v>24</v>
      </c>
      <c r="F282" s="139">
        <v>1</v>
      </c>
      <c r="G282" s="139" t="s">
        <v>547</v>
      </c>
      <c r="H282" s="143" t="s">
        <v>15</v>
      </c>
      <c r="I282" s="141">
        <v>76472</v>
      </c>
      <c r="J282" s="160" t="s">
        <v>26</v>
      </c>
      <c r="K282" s="143" t="s">
        <v>489</v>
      </c>
      <c r="L282" s="163" t="s">
        <v>237</v>
      </c>
      <c r="M282" s="158"/>
      <c r="N282" s="18">
        <v>15246</v>
      </c>
      <c r="O282" s="1" t="s">
        <v>932</v>
      </c>
      <c r="P282" s="141">
        <f>SUM(N282:N286)</f>
        <v>37752</v>
      </c>
      <c r="Q282" s="157" t="s">
        <v>14</v>
      </c>
    </row>
    <row r="283" spans="1:17" x14ac:dyDescent="0.25">
      <c r="A283" s="143"/>
      <c r="B283" s="139"/>
      <c r="C283" s="143"/>
      <c r="D283" s="139"/>
      <c r="E283" s="139"/>
      <c r="F283" s="139"/>
      <c r="G283" s="139"/>
      <c r="H283" s="143"/>
      <c r="I283" s="141"/>
      <c r="J283" s="160"/>
      <c r="K283" s="143"/>
      <c r="L283" s="163"/>
      <c r="M283" s="158"/>
      <c r="N283" s="18">
        <v>-242</v>
      </c>
      <c r="O283" s="1" t="s">
        <v>932</v>
      </c>
      <c r="P283" s="141"/>
      <c r="Q283" s="157"/>
    </row>
    <row r="284" spans="1:17" x14ac:dyDescent="0.25">
      <c r="A284" s="143"/>
      <c r="B284" s="139"/>
      <c r="C284" s="143"/>
      <c r="D284" s="139"/>
      <c r="E284" s="139"/>
      <c r="F284" s="139"/>
      <c r="G284" s="139"/>
      <c r="H284" s="143"/>
      <c r="I284" s="141"/>
      <c r="J284" s="160"/>
      <c r="K284" s="143"/>
      <c r="L284" s="163"/>
      <c r="M284" s="158"/>
      <c r="N284" s="18">
        <v>13310</v>
      </c>
      <c r="O284" s="1" t="s">
        <v>933</v>
      </c>
      <c r="P284" s="141"/>
      <c r="Q284" s="157"/>
    </row>
    <row r="285" spans="1:17" x14ac:dyDescent="0.25">
      <c r="A285" s="143"/>
      <c r="B285" s="139"/>
      <c r="C285" s="143"/>
      <c r="D285" s="139"/>
      <c r="E285" s="139"/>
      <c r="F285" s="139"/>
      <c r="G285" s="139"/>
      <c r="H285" s="143"/>
      <c r="I285" s="141"/>
      <c r="J285" s="160"/>
      <c r="K285" s="143"/>
      <c r="L285" s="163"/>
      <c r="M285" s="158"/>
      <c r="N285" s="18">
        <v>5324</v>
      </c>
      <c r="O285" s="1" t="s">
        <v>934</v>
      </c>
      <c r="P285" s="141"/>
      <c r="Q285" s="157"/>
    </row>
    <row r="286" spans="1:17" x14ac:dyDescent="0.25">
      <c r="A286" s="143"/>
      <c r="B286" s="139"/>
      <c r="C286" s="143"/>
      <c r="D286" s="139"/>
      <c r="E286" s="139"/>
      <c r="F286" s="139"/>
      <c r="G286" s="139"/>
      <c r="H286" s="143"/>
      <c r="I286" s="141"/>
      <c r="J286" s="160"/>
      <c r="K286" s="143"/>
      <c r="L286" s="163"/>
      <c r="M286" s="158"/>
      <c r="N286" s="43">
        <v>4114</v>
      </c>
      <c r="O286" s="35" t="s">
        <v>3020</v>
      </c>
      <c r="P286" s="141"/>
      <c r="Q286" s="157"/>
    </row>
    <row r="287" spans="1:17" ht="78.75" x14ac:dyDescent="0.25">
      <c r="A287" s="143">
        <v>42</v>
      </c>
      <c r="B287" s="139" t="s">
        <v>0</v>
      </c>
      <c r="C287" s="143" t="s">
        <v>647</v>
      </c>
      <c r="D287" s="139" t="s">
        <v>646</v>
      </c>
      <c r="E287" s="139" t="s">
        <v>24</v>
      </c>
      <c r="F287" s="139">
        <v>12</v>
      </c>
      <c r="G287" s="139" t="s">
        <v>645</v>
      </c>
      <c r="H287" s="143" t="s">
        <v>15</v>
      </c>
      <c r="I287" s="141">
        <v>158842.75</v>
      </c>
      <c r="J287" s="160" t="s">
        <v>26</v>
      </c>
      <c r="K287" s="143" t="s">
        <v>648</v>
      </c>
      <c r="L287" s="163" t="s">
        <v>237</v>
      </c>
      <c r="M287" s="2" t="s">
        <v>1334</v>
      </c>
      <c r="N287" s="18"/>
      <c r="O287" s="1"/>
      <c r="P287" s="141">
        <f t="shared" si="2"/>
        <v>0</v>
      </c>
      <c r="Q287" s="157" t="s">
        <v>13</v>
      </c>
    </row>
    <row r="288" spans="1:17" ht="78.75" x14ac:dyDescent="0.25">
      <c r="A288" s="143"/>
      <c r="B288" s="139"/>
      <c r="C288" s="143"/>
      <c r="D288" s="139"/>
      <c r="E288" s="139"/>
      <c r="F288" s="139"/>
      <c r="G288" s="139"/>
      <c r="H288" s="143"/>
      <c r="I288" s="141"/>
      <c r="J288" s="160"/>
      <c r="K288" s="143"/>
      <c r="L288" s="163"/>
      <c r="M288" s="36" t="s">
        <v>3021</v>
      </c>
      <c r="N288" s="18"/>
      <c r="O288" s="1"/>
      <c r="P288" s="141"/>
      <c r="Q288" s="157"/>
    </row>
    <row r="289" spans="1:17" ht="78.75" x14ac:dyDescent="0.25">
      <c r="A289" s="7">
        <v>43</v>
      </c>
      <c r="B289" s="2" t="s">
        <v>0</v>
      </c>
      <c r="C289" s="7" t="s">
        <v>656</v>
      </c>
      <c r="D289" s="2" t="s">
        <v>650</v>
      </c>
      <c r="E289" s="2" t="s">
        <v>24</v>
      </c>
      <c r="F289" s="2">
        <v>1</v>
      </c>
      <c r="G289" s="2" t="s">
        <v>11</v>
      </c>
      <c r="H289" s="7" t="s">
        <v>15</v>
      </c>
      <c r="I289" s="1">
        <v>64130</v>
      </c>
      <c r="J289" s="6" t="s">
        <v>26</v>
      </c>
      <c r="K289" s="7" t="s">
        <v>649</v>
      </c>
      <c r="L289" s="16" t="s">
        <v>3022</v>
      </c>
      <c r="M289" s="19"/>
      <c r="N289" s="18"/>
      <c r="O289" s="1"/>
      <c r="P289" s="1">
        <f t="shared" si="2"/>
        <v>0</v>
      </c>
      <c r="Q289" s="18" t="s">
        <v>13</v>
      </c>
    </row>
    <row r="290" spans="1:17" ht="126" x14ac:dyDescent="0.25">
      <c r="A290" s="7">
        <v>44</v>
      </c>
      <c r="B290" s="2" t="s">
        <v>436</v>
      </c>
      <c r="C290" s="7" t="s">
        <v>657</v>
      </c>
      <c r="D290" s="2" t="s">
        <v>652</v>
      </c>
      <c r="E290" s="2" t="s">
        <v>44</v>
      </c>
      <c r="F290" s="2">
        <v>4</v>
      </c>
      <c r="G290" s="2" t="s">
        <v>651</v>
      </c>
      <c r="H290" s="2" t="s">
        <v>661</v>
      </c>
      <c r="I290" s="1">
        <v>2320296</v>
      </c>
      <c r="J290" s="6" t="s">
        <v>26</v>
      </c>
      <c r="K290" s="7" t="s">
        <v>658</v>
      </c>
      <c r="L290" s="16" t="s">
        <v>659</v>
      </c>
      <c r="M290" s="32" t="s">
        <v>1335</v>
      </c>
      <c r="N290" s="18"/>
      <c r="O290" s="1"/>
      <c r="P290" s="1">
        <f t="shared" si="2"/>
        <v>0</v>
      </c>
      <c r="Q290" s="18" t="s">
        <v>13</v>
      </c>
    </row>
    <row r="291" spans="1:17" ht="47.25" customHeight="1" x14ac:dyDescent="0.25">
      <c r="A291" s="143">
        <v>45</v>
      </c>
      <c r="B291" s="139" t="s">
        <v>43</v>
      </c>
      <c r="C291" s="139" t="s">
        <v>653</v>
      </c>
      <c r="D291" s="139" t="s">
        <v>655</v>
      </c>
      <c r="E291" s="143" t="s">
        <v>15</v>
      </c>
      <c r="F291" s="139" t="s">
        <v>15</v>
      </c>
      <c r="G291" s="139" t="s">
        <v>651</v>
      </c>
      <c r="H291" s="143" t="s">
        <v>15</v>
      </c>
      <c r="I291" s="141">
        <v>386716</v>
      </c>
      <c r="J291" s="160" t="s">
        <v>26</v>
      </c>
      <c r="K291" s="139" t="s">
        <v>654</v>
      </c>
      <c r="L291" s="159" t="s">
        <v>237</v>
      </c>
      <c r="M291" s="158"/>
      <c r="N291" s="18">
        <v>59741.94</v>
      </c>
      <c r="O291" s="1" t="s">
        <v>3023</v>
      </c>
      <c r="P291" s="141">
        <f>SUM(N291:N293)</f>
        <v>186618.91000000003</v>
      </c>
      <c r="Q291" s="157" t="s">
        <v>14</v>
      </c>
    </row>
    <row r="292" spans="1:17" x14ac:dyDescent="0.25">
      <c r="A292" s="143"/>
      <c r="B292" s="139"/>
      <c r="C292" s="139"/>
      <c r="D292" s="139"/>
      <c r="E292" s="143"/>
      <c r="F292" s="139"/>
      <c r="G292" s="139"/>
      <c r="H292" s="143"/>
      <c r="I292" s="141"/>
      <c r="J292" s="160"/>
      <c r="K292" s="139"/>
      <c r="L292" s="159"/>
      <c r="M292" s="158"/>
      <c r="N292" s="18">
        <v>74442.83</v>
      </c>
      <c r="O292" s="1" t="s">
        <v>1337</v>
      </c>
      <c r="P292" s="141"/>
      <c r="Q292" s="157"/>
    </row>
    <row r="293" spans="1:17" x14ac:dyDescent="0.25">
      <c r="A293" s="143"/>
      <c r="B293" s="139"/>
      <c r="C293" s="139"/>
      <c r="D293" s="139"/>
      <c r="E293" s="143"/>
      <c r="F293" s="139"/>
      <c r="G293" s="139"/>
      <c r="H293" s="143"/>
      <c r="I293" s="141"/>
      <c r="J293" s="160"/>
      <c r="K293" s="139"/>
      <c r="L293" s="159"/>
      <c r="M293" s="158"/>
      <c r="N293" s="18">
        <v>52434.14</v>
      </c>
      <c r="O293" s="1" t="s">
        <v>1338</v>
      </c>
      <c r="P293" s="141"/>
      <c r="Q293" s="157"/>
    </row>
    <row r="294" spans="1:17" ht="141.75" customHeight="1" x14ac:dyDescent="0.25">
      <c r="A294" s="143">
        <v>46</v>
      </c>
      <c r="B294" s="164" t="s">
        <v>43</v>
      </c>
      <c r="C294" s="164" t="s">
        <v>936</v>
      </c>
      <c r="D294" s="164" t="s">
        <v>937</v>
      </c>
      <c r="E294" s="143" t="s">
        <v>15</v>
      </c>
      <c r="F294" s="139" t="s">
        <v>15</v>
      </c>
      <c r="G294" s="139" t="s">
        <v>651</v>
      </c>
      <c r="H294" s="143" t="s">
        <v>15</v>
      </c>
      <c r="I294" s="141">
        <v>387284.7</v>
      </c>
      <c r="J294" s="160" t="s">
        <v>26</v>
      </c>
      <c r="K294" s="167" t="s">
        <v>838</v>
      </c>
      <c r="L294" s="159" t="s">
        <v>839</v>
      </c>
      <c r="M294" s="164" t="s">
        <v>1336</v>
      </c>
      <c r="N294" s="43">
        <v>61391.17</v>
      </c>
      <c r="O294" s="35" t="s">
        <v>3024</v>
      </c>
      <c r="P294" s="141">
        <f>SUM(N294:N297)</f>
        <v>247014.86000000002</v>
      </c>
      <c r="Q294" s="157" t="s">
        <v>14</v>
      </c>
    </row>
    <row r="295" spans="1:17" x14ac:dyDescent="0.25">
      <c r="A295" s="143"/>
      <c r="B295" s="164"/>
      <c r="C295" s="164"/>
      <c r="D295" s="164"/>
      <c r="E295" s="143"/>
      <c r="F295" s="139"/>
      <c r="G295" s="139"/>
      <c r="H295" s="143"/>
      <c r="I295" s="141"/>
      <c r="J295" s="160"/>
      <c r="K295" s="167"/>
      <c r="L295" s="159"/>
      <c r="M295" s="164"/>
      <c r="N295" s="43">
        <v>58092.71</v>
      </c>
      <c r="O295" s="35" t="s">
        <v>3025</v>
      </c>
      <c r="P295" s="141"/>
      <c r="Q295" s="157"/>
    </row>
    <row r="296" spans="1:17" x14ac:dyDescent="0.25">
      <c r="A296" s="143"/>
      <c r="B296" s="164"/>
      <c r="C296" s="164"/>
      <c r="D296" s="164"/>
      <c r="E296" s="143"/>
      <c r="F296" s="139"/>
      <c r="G296" s="139"/>
      <c r="H296" s="143"/>
      <c r="I296" s="141"/>
      <c r="J296" s="160"/>
      <c r="K296" s="167"/>
      <c r="L296" s="159"/>
      <c r="M296" s="164"/>
      <c r="N296" s="43">
        <v>78907.13</v>
      </c>
      <c r="O296" s="35" t="s">
        <v>3026</v>
      </c>
      <c r="P296" s="141"/>
      <c r="Q296" s="157"/>
    </row>
    <row r="297" spans="1:17" x14ac:dyDescent="0.25">
      <c r="A297" s="143"/>
      <c r="B297" s="164"/>
      <c r="C297" s="164"/>
      <c r="D297" s="164"/>
      <c r="E297" s="143"/>
      <c r="F297" s="139"/>
      <c r="G297" s="139"/>
      <c r="H297" s="143"/>
      <c r="I297" s="141"/>
      <c r="J297" s="160"/>
      <c r="K297" s="167"/>
      <c r="L297" s="159"/>
      <c r="M297" s="164"/>
      <c r="N297" s="43">
        <v>48623.85</v>
      </c>
      <c r="O297" s="35" t="s">
        <v>3027</v>
      </c>
      <c r="P297" s="141"/>
      <c r="Q297" s="157"/>
    </row>
    <row r="298" spans="1:17" ht="47.25" x14ac:dyDescent="0.25">
      <c r="A298" s="38">
        <v>47</v>
      </c>
      <c r="B298" s="48" t="s">
        <v>43</v>
      </c>
      <c r="C298" s="48" t="s">
        <v>3028</v>
      </c>
      <c r="D298" s="36" t="s">
        <v>3029</v>
      </c>
      <c r="E298" s="38" t="s">
        <v>15</v>
      </c>
      <c r="F298" s="36" t="s">
        <v>651</v>
      </c>
      <c r="G298" s="36" t="s">
        <v>41</v>
      </c>
      <c r="H298" s="38" t="s">
        <v>15</v>
      </c>
      <c r="I298" s="35">
        <v>779119</v>
      </c>
      <c r="J298" s="40" t="s">
        <v>26</v>
      </c>
      <c r="K298" s="35" t="s">
        <v>1276</v>
      </c>
      <c r="L298" s="35" t="s">
        <v>1275</v>
      </c>
      <c r="M298" s="48"/>
      <c r="N298" s="43">
        <v>71769.94</v>
      </c>
      <c r="O298" s="35" t="s">
        <v>3030</v>
      </c>
      <c r="P298" s="35">
        <f>N298</f>
        <v>71769.94</v>
      </c>
      <c r="Q298" s="18" t="s">
        <v>13</v>
      </c>
    </row>
    <row r="299" spans="1:17" ht="94.5" customHeight="1" x14ac:dyDescent="0.25">
      <c r="A299" s="143">
        <v>48</v>
      </c>
      <c r="B299" s="139" t="s">
        <v>0</v>
      </c>
      <c r="C299" s="139" t="s">
        <v>16</v>
      </c>
      <c r="D299" s="139" t="s">
        <v>12</v>
      </c>
      <c r="E299" s="139" t="s">
        <v>24</v>
      </c>
      <c r="F299" s="139">
        <v>1</v>
      </c>
      <c r="G299" s="139" t="s">
        <v>11</v>
      </c>
      <c r="H299" s="142" t="s">
        <v>15</v>
      </c>
      <c r="I299" s="141">
        <v>67830</v>
      </c>
      <c r="J299" s="141" t="s">
        <v>26</v>
      </c>
      <c r="K299" s="163" t="s">
        <v>128</v>
      </c>
      <c r="L299" s="145" t="s">
        <v>46</v>
      </c>
      <c r="M299" s="14" t="s">
        <v>151</v>
      </c>
      <c r="N299" s="13"/>
      <c r="O299" s="13"/>
      <c r="P299" s="142">
        <f>SUM(N300:N301)</f>
        <v>6260.71</v>
      </c>
      <c r="Q299" s="143" t="s">
        <v>13</v>
      </c>
    </row>
    <row r="300" spans="1:17" ht="63" customHeight="1" x14ac:dyDescent="0.25">
      <c r="A300" s="143"/>
      <c r="B300" s="139"/>
      <c r="C300" s="139"/>
      <c r="D300" s="139"/>
      <c r="E300" s="139"/>
      <c r="F300" s="139"/>
      <c r="G300" s="139"/>
      <c r="H300" s="142"/>
      <c r="I300" s="141"/>
      <c r="J300" s="141"/>
      <c r="K300" s="163"/>
      <c r="L300" s="145"/>
      <c r="M300" s="144" t="s">
        <v>339</v>
      </c>
      <c r="N300" s="13">
        <v>4000</v>
      </c>
      <c r="O300" s="1" t="s">
        <v>340</v>
      </c>
      <c r="P300" s="142"/>
      <c r="Q300" s="143"/>
    </row>
    <row r="301" spans="1:17" x14ac:dyDescent="0.25">
      <c r="A301" s="143"/>
      <c r="B301" s="139"/>
      <c r="C301" s="139"/>
      <c r="D301" s="139"/>
      <c r="E301" s="139"/>
      <c r="F301" s="139"/>
      <c r="G301" s="139"/>
      <c r="H301" s="142"/>
      <c r="I301" s="141"/>
      <c r="J301" s="141"/>
      <c r="K301" s="163"/>
      <c r="L301" s="145"/>
      <c r="M301" s="144"/>
      <c r="N301" s="13">
        <v>2260.71</v>
      </c>
      <c r="O301" s="1" t="s">
        <v>420</v>
      </c>
      <c r="P301" s="142"/>
      <c r="Q301" s="143"/>
    </row>
    <row r="302" spans="1:17" ht="78.75" x14ac:dyDescent="0.25">
      <c r="A302" s="143"/>
      <c r="B302" s="139"/>
      <c r="C302" s="139"/>
      <c r="D302" s="139"/>
      <c r="E302" s="139"/>
      <c r="F302" s="139"/>
      <c r="G302" s="139"/>
      <c r="H302" s="142"/>
      <c r="I302" s="141"/>
      <c r="J302" s="141"/>
      <c r="K302" s="163"/>
      <c r="L302" s="145"/>
      <c r="M302" s="49" t="s">
        <v>832</v>
      </c>
      <c r="N302" s="39">
        <v>7472.44</v>
      </c>
      <c r="O302" s="35" t="s">
        <v>3031</v>
      </c>
      <c r="P302" s="142"/>
      <c r="Q302" s="143"/>
    </row>
    <row r="303" spans="1:17" ht="173.25" x14ac:dyDescent="0.25">
      <c r="A303" s="143"/>
      <c r="B303" s="139"/>
      <c r="C303" s="139"/>
      <c r="D303" s="139"/>
      <c r="E303" s="139"/>
      <c r="F303" s="139"/>
      <c r="G303" s="139"/>
      <c r="H303" s="142"/>
      <c r="I303" s="141"/>
      <c r="J303" s="141"/>
      <c r="K303" s="163"/>
      <c r="L303" s="145"/>
      <c r="M303" s="49" t="s">
        <v>1270</v>
      </c>
      <c r="N303" s="13"/>
      <c r="O303" s="1"/>
      <c r="P303" s="142"/>
      <c r="Q303" s="143"/>
    </row>
    <row r="304" spans="1:17" ht="47.25" x14ac:dyDescent="0.25">
      <c r="A304" s="7">
        <v>49</v>
      </c>
      <c r="B304" s="32" t="s">
        <v>0</v>
      </c>
      <c r="C304" s="7" t="s">
        <v>944</v>
      </c>
      <c r="D304" s="2" t="s">
        <v>940</v>
      </c>
      <c r="E304" s="2" t="s">
        <v>24</v>
      </c>
      <c r="F304" s="2">
        <v>2</v>
      </c>
      <c r="G304" s="2" t="s">
        <v>939</v>
      </c>
      <c r="H304" s="7" t="s">
        <v>15</v>
      </c>
      <c r="I304" s="1">
        <v>27709</v>
      </c>
      <c r="J304" s="6" t="s">
        <v>26</v>
      </c>
      <c r="K304" s="7" t="s">
        <v>938</v>
      </c>
      <c r="L304" s="21" t="s">
        <v>237</v>
      </c>
      <c r="M304" s="19"/>
      <c r="N304" s="18">
        <v>27709</v>
      </c>
      <c r="O304" s="1" t="s">
        <v>1339</v>
      </c>
      <c r="P304" s="1">
        <f t="shared" si="2"/>
        <v>27709</v>
      </c>
      <c r="Q304" s="18" t="s">
        <v>14</v>
      </c>
    </row>
    <row r="305" spans="1:17" ht="47.25" x14ac:dyDescent="0.25">
      <c r="A305" s="7">
        <v>50</v>
      </c>
      <c r="B305" s="2" t="s">
        <v>0</v>
      </c>
      <c r="C305" s="7" t="s">
        <v>945</v>
      </c>
      <c r="D305" s="2" t="s">
        <v>943</v>
      </c>
      <c r="E305" s="2" t="s">
        <v>24</v>
      </c>
      <c r="F305" s="2">
        <v>1</v>
      </c>
      <c r="G305" s="2" t="s">
        <v>942</v>
      </c>
      <c r="H305" s="2" t="s">
        <v>15</v>
      </c>
      <c r="I305" s="1">
        <v>30250</v>
      </c>
      <c r="J305" s="6" t="s">
        <v>26</v>
      </c>
      <c r="K305" s="2" t="s">
        <v>941</v>
      </c>
      <c r="L305" s="21" t="s">
        <v>237</v>
      </c>
      <c r="M305" s="19"/>
      <c r="N305" s="18"/>
      <c r="O305" s="1"/>
      <c r="P305" s="1">
        <f t="shared" si="2"/>
        <v>0</v>
      </c>
      <c r="Q305" s="18" t="s">
        <v>13</v>
      </c>
    </row>
    <row r="306" spans="1:17" ht="100.5" customHeight="1" x14ac:dyDescent="0.25">
      <c r="A306" s="7">
        <v>51</v>
      </c>
      <c r="B306" s="2" t="s">
        <v>0</v>
      </c>
      <c r="C306" s="7" t="s">
        <v>1343</v>
      </c>
      <c r="D306" s="2" t="s">
        <v>1341</v>
      </c>
      <c r="E306" s="2" t="s">
        <v>24</v>
      </c>
      <c r="F306" s="2">
        <v>1</v>
      </c>
      <c r="G306" s="2" t="s">
        <v>1340</v>
      </c>
      <c r="H306" s="7" t="s">
        <v>15</v>
      </c>
      <c r="I306" s="1">
        <v>304393.65000000002</v>
      </c>
      <c r="J306" s="6" t="s">
        <v>26</v>
      </c>
      <c r="K306" s="2" t="s">
        <v>1254</v>
      </c>
      <c r="L306" s="21" t="s">
        <v>1345</v>
      </c>
      <c r="M306" s="48" t="s">
        <v>3032</v>
      </c>
      <c r="N306" s="43">
        <v>304393.65000000002</v>
      </c>
      <c r="O306" s="47" t="s">
        <v>3033</v>
      </c>
      <c r="P306" s="1">
        <f t="shared" si="2"/>
        <v>304393.65000000002</v>
      </c>
      <c r="Q306" s="18" t="s">
        <v>14</v>
      </c>
    </row>
    <row r="307" spans="1:17" ht="47.25" customHeight="1" x14ac:dyDescent="0.25">
      <c r="A307" s="143">
        <v>52</v>
      </c>
      <c r="B307" s="139" t="s">
        <v>0</v>
      </c>
      <c r="C307" s="143" t="s">
        <v>1344</v>
      </c>
      <c r="D307" s="139" t="s">
        <v>1342</v>
      </c>
      <c r="E307" s="139" t="s">
        <v>24</v>
      </c>
      <c r="F307" s="139">
        <v>1</v>
      </c>
      <c r="G307" s="139" t="s">
        <v>233</v>
      </c>
      <c r="H307" s="143" t="s">
        <v>15</v>
      </c>
      <c r="I307" s="141">
        <v>40910</v>
      </c>
      <c r="J307" s="160" t="s">
        <v>26</v>
      </c>
      <c r="K307" s="139" t="s">
        <v>1346</v>
      </c>
      <c r="L307" s="159" t="s">
        <v>1347</v>
      </c>
      <c r="M307" s="158"/>
      <c r="N307" s="43">
        <v>14229.6</v>
      </c>
      <c r="O307" s="35" t="s">
        <v>3034</v>
      </c>
      <c r="P307" s="141">
        <f>SUM(N307:N309)</f>
        <v>31254.300000000003</v>
      </c>
      <c r="Q307" s="157" t="s">
        <v>14</v>
      </c>
    </row>
    <row r="308" spans="1:17" x14ac:dyDescent="0.25">
      <c r="A308" s="143"/>
      <c r="B308" s="139"/>
      <c r="C308" s="143"/>
      <c r="D308" s="139"/>
      <c r="E308" s="139"/>
      <c r="F308" s="139"/>
      <c r="G308" s="139"/>
      <c r="H308" s="143"/>
      <c r="I308" s="141"/>
      <c r="J308" s="160"/>
      <c r="K308" s="139"/>
      <c r="L308" s="159"/>
      <c r="M308" s="158"/>
      <c r="N308" s="43">
        <v>10926.3</v>
      </c>
      <c r="O308" s="35" t="s">
        <v>3034</v>
      </c>
      <c r="P308" s="141"/>
      <c r="Q308" s="157"/>
    </row>
    <row r="309" spans="1:17" x14ac:dyDescent="0.25">
      <c r="A309" s="143"/>
      <c r="B309" s="139"/>
      <c r="C309" s="143"/>
      <c r="D309" s="139"/>
      <c r="E309" s="139"/>
      <c r="F309" s="139"/>
      <c r="G309" s="139"/>
      <c r="H309" s="143"/>
      <c r="I309" s="141"/>
      <c r="J309" s="160"/>
      <c r="K309" s="139"/>
      <c r="L309" s="159"/>
      <c r="M309" s="158"/>
      <c r="N309" s="43">
        <v>6098.4</v>
      </c>
      <c r="O309" s="35" t="s">
        <v>3034</v>
      </c>
      <c r="P309" s="141"/>
      <c r="Q309" s="157"/>
    </row>
    <row r="310" spans="1:17" ht="63" x14ac:dyDescent="0.25">
      <c r="A310" s="38">
        <v>53</v>
      </c>
      <c r="B310" s="36" t="s">
        <v>0</v>
      </c>
      <c r="C310" s="38" t="s">
        <v>3035</v>
      </c>
      <c r="D310" s="36" t="s">
        <v>3036</v>
      </c>
      <c r="E310" s="36" t="s">
        <v>24</v>
      </c>
      <c r="F310" s="36">
        <v>3</v>
      </c>
      <c r="G310" s="36" t="s">
        <v>342</v>
      </c>
      <c r="H310" s="38" t="s">
        <v>15</v>
      </c>
      <c r="I310" s="35">
        <v>112288</v>
      </c>
      <c r="J310" s="40" t="s">
        <v>26</v>
      </c>
      <c r="K310" s="38" t="s">
        <v>1276</v>
      </c>
      <c r="L310" s="50" t="s">
        <v>1275</v>
      </c>
      <c r="M310" s="42"/>
      <c r="N310" s="43">
        <v>14036</v>
      </c>
      <c r="O310" s="35" t="s">
        <v>3037</v>
      </c>
      <c r="P310" s="35">
        <f>N310</f>
        <v>14036</v>
      </c>
      <c r="Q310" s="43" t="s">
        <v>13</v>
      </c>
    </row>
    <row r="311" spans="1:17" ht="78.75" x14ac:dyDescent="0.25">
      <c r="A311" s="38">
        <v>54</v>
      </c>
      <c r="B311" s="36" t="s">
        <v>0</v>
      </c>
      <c r="C311" s="38" t="s">
        <v>3038</v>
      </c>
      <c r="D311" s="36" t="s">
        <v>3039</v>
      </c>
      <c r="E311" s="36" t="s">
        <v>24</v>
      </c>
      <c r="F311" s="36">
        <v>1</v>
      </c>
      <c r="G311" s="36" t="s">
        <v>3040</v>
      </c>
      <c r="H311" s="38" t="s">
        <v>15</v>
      </c>
      <c r="I311" s="35">
        <v>83751.360000000001</v>
      </c>
      <c r="J311" s="40" t="s">
        <v>26</v>
      </c>
      <c r="K311" s="38" t="s">
        <v>1276</v>
      </c>
      <c r="L311" s="50" t="s">
        <v>1275</v>
      </c>
      <c r="M311" s="42"/>
      <c r="N311" s="43">
        <v>8806.3799999999992</v>
      </c>
      <c r="O311" s="35" t="s">
        <v>3041</v>
      </c>
      <c r="P311" s="35">
        <f>N311</f>
        <v>8806.3799999999992</v>
      </c>
      <c r="Q311" s="43" t="s">
        <v>13</v>
      </c>
    </row>
    <row r="312" spans="1:17" ht="78.75" x14ac:dyDescent="0.25">
      <c r="A312" s="38">
        <v>55</v>
      </c>
      <c r="B312" s="36" t="s">
        <v>0</v>
      </c>
      <c r="C312" s="38" t="s">
        <v>3042</v>
      </c>
      <c r="D312" s="36" t="s">
        <v>3043</v>
      </c>
      <c r="E312" s="36" t="s">
        <v>24</v>
      </c>
      <c r="F312" s="36">
        <v>1</v>
      </c>
      <c r="G312" s="36" t="s">
        <v>467</v>
      </c>
      <c r="H312" s="38" t="s">
        <v>15</v>
      </c>
      <c r="I312" s="35">
        <v>30200</v>
      </c>
      <c r="J312" s="40" t="s">
        <v>26</v>
      </c>
      <c r="K312" s="38" t="s">
        <v>1276</v>
      </c>
      <c r="L312" s="50" t="s">
        <v>1275</v>
      </c>
      <c r="M312" s="42"/>
      <c r="N312" s="43">
        <v>3775</v>
      </c>
      <c r="O312" s="35" t="s">
        <v>3044</v>
      </c>
      <c r="P312" s="35">
        <f>N312</f>
        <v>3775</v>
      </c>
      <c r="Q312" s="43" t="s">
        <v>13</v>
      </c>
    </row>
    <row r="313" spans="1:17" ht="63" x14ac:dyDescent="0.25">
      <c r="A313" s="38">
        <v>56</v>
      </c>
      <c r="B313" s="36" t="s">
        <v>0</v>
      </c>
      <c r="C313" s="38" t="s">
        <v>3045</v>
      </c>
      <c r="D313" s="36" t="s">
        <v>3046</v>
      </c>
      <c r="E313" s="36" t="s">
        <v>24</v>
      </c>
      <c r="F313" s="36">
        <v>1</v>
      </c>
      <c r="G313" s="36" t="s">
        <v>1</v>
      </c>
      <c r="H313" s="38" t="s">
        <v>15</v>
      </c>
      <c r="I313" s="35">
        <v>72600</v>
      </c>
      <c r="J313" s="40" t="s">
        <v>26</v>
      </c>
      <c r="K313" s="38" t="s">
        <v>3047</v>
      </c>
      <c r="L313" s="50" t="s">
        <v>3048</v>
      </c>
      <c r="M313" s="42"/>
      <c r="N313" s="43">
        <v>18150</v>
      </c>
      <c r="O313" s="35" t="s">
        <v>3049</v>
      </c>
      <c r="P313" s="35">
        <f>N313</f>
        <v>18150</v>
      </c>
      <c r="Q313" s="43" t="s">
        <v>13</v>
      </c>
    </row>
    <row r="314" spans="1:17" ht="31.5" x14ac:dyDescent="0.25">
      <c r="A314" s="38">
        <v>57</v>
      </c>
      <c r="B314" s="36" t="s">
        <v>0</v>
      </c>
      <c r="C314" s="36" t="s">
        <v>3050</v>
      </c>
      <c r="D314" s="36" t="s">
        <v>463</v>
      </c>
      <c r="E314" s="36" t="s">
        <v>24</v>
      </c>
      <c r="F314" s="36">
        <v>1</v>
      </c>
      <c r="G314" s="36" t="s">
        <v>17</v>
      </c>
      <c r="H314" s="38" t="s">
        <v>15</v>
      </c>
      <c r="I314" s="35">
        <v>48400</v>
      </c>
      <c r="J314" s="40" t="s">
        <v>26</v>
      </c>
      <c r="K314" s="36" t="s">
        <v>1276</v>
      </c>
      <c r="L314" s="50" t="s">
        <v>1275</v>
      </c>
      <c r="M314" s="42"/>
      <c r="N314" s="43">
        <v>3880.47</v>
      </c>
      <c r="O314" s="35" t="s">
        <v>3051</v>
      </c>
      <c r="P314" s="35">
        <f t="shared" ref="P314:P324" si="3">N314</f>
        <v>3880.47</v>
      </c>
      <c r="Q314" s="43" t="s">
        <v>13</v>
      </c>
    </row>
    <row r="315" spans="1:17" ht="31.5" x14ac:dyDescent="0.25">
      <c r="A315" s="38">
        <v>58</v>
      </c>
      <c r="B315" s="36" t="s">
        <v>0</v>
      </c>
      <c r="C315" s="36" t="s">
        <v>3052</v>
      </c>
      <c r="D315" s="36" t="s">
        <v>3053</v>
      </c>
      <c r="E315" s="36" t="s">
        <v>24</v>
      </c>
      <c r="F315" s="36">
        <v>1</v>
      </c>
      <c r="G315" s="36" t="s">
        <v>17</v>
      </c>
      <c r="H315" s="38" t="s">
        <v>15</v>
      </c>
      <c r="I315" s="35">
        <v>137940</v>
      </c>
      <c r="J315" s="40" t="s">
        <v>26</v>
      </c>
      <c r="K315" s="36" t="s">
        <v>3054</v>
      </c>
      <c r="L315" s="50" t="s">
        <v>1275</v>
      </c>
      <c r="M315" s="42"/>
      <c r="N315" s="43"/>
      <c r="O315" s="35"/>
      <c r="P315" s="35">
        <f t="shared" si="3"/>
        <v>0</v>
      </c>
      <c r="Q315" s="43" t="s">
        <v>13</v>
      </c>
    </row>
    <row r="316" spans="1:17" ht="151.5" customHeight="1" x14ac:dyDescent="0.25">
      <c r="A316" s="38">
        <v>59</v>
      </c>
      <c r="B316" s="36" t="s">
        <v>0</v>
      </c>
      <c r="C316" s="36" t="s">
        <v>3055</v>
      </c>
      <c r="D316" s="36" t="s">
        <v>3056</v>
      </c>
      <c r="E316" s="36" t="s">
        <v>24</v>
      </c>
      <c r="F316" s="36">
        <v>1</v>
      </c>
      <c r="G316" s="36" t="s">
        <v>3057</v>
      </c>
      <c r="H316" s="38" t="s">
        <v>15</v>
      </c>
      <c r="I316" s="35">
        <v>82280</v>
      </c>
      <c r="J316" s="40" t="s">
        <v>26</v>
      </c>
      <c r="K316" s="36" t="s">
        <v>3047</v>
      </c>
      <c r="L316" s="50" t="s">
        <v>3048</v>
      </c>
      <c r="M316" s="42"/>
      <c r="N316" s="43">
        <v>20570</v>
      </c>
      <c r="O316" s="35" t="s">
        <v>3058</v>
      </c>
      <c r="P316" s="35">
        <f t="shared" si="3"/>
        <v>20570</v>
      </c>
      <c r="Q316" s="43" t="s">
        <v>13</v>
      </c>
    </row>
    <row r="317" spans="1:17" ht="195" customHeight="1" x14ac:dyDescent="0.25">
      <c r="A317" s="38">
        <v>60</v>
      </c>
      <c r="B317" s="36" t="s">
        <v>0</v>
      </c>
      <c r="C317" s="38" t="s">
        <v>3059</v>
      </c>
      <c r="D317" s="36" t="s">
        <v>3060</v>
      </c>
      <c r="E317" s="36" t="s">
        <v>24</v>
      </c>
      <c r="F317" s="36">
        <v>1</v>
      </c>
      <c r="G317" s="36" t="s">
        <v>3061</v>
      </c>
      <c r="H317" s="38" t="s">
        <v>15</v>
      </c>
      <c r="I317" s="35">
        <v>73025</v>
      </c>
      <c r="J317" s="40" t="s">
        <v>26</v>
      </c>
      <c r="K317" s="38" t="s">
        <v>1276</v>
      </c>
      <c r="L317" s="50" t="s">
        <v>1275</v>
      </c>
      <c r="M317" s="42"/>
      <c r="N317" s="43">
        <v>1200</v>
      </c>
      <c r="O317" s="35" t="s">
        <v>3062</v>
      </c>
      <c r="P317" s="35">
        <f t="shared" si="3"/>
        <v>1200</v>
      </c>
      <c r="Q317" s="43" t="s">
        <v>13</v>
      </c>
    </row>
    <row r="318" spans="1:17" ht="47.25" x14ac:dyDescent="0.25">
      <c r="A318" s="38">
        <v>61</v>
      </c>
      <c r="B318" s="36" t="s">
        <v>0</v>
      </c>
      <c r="C318" s="38" t="s">
        <v>3063</v>
      </c>
      <c r="D318" s="36" t="s">
        <v>1342</v>
      </c>
      <c r="E318" s="36" t="s">
        <v>24</v>
      </c>
      <c r="F318" s="36">
        <v>1</v>
      </c>
      <c r="G318" s="36" t="s">
        <v>233</v>
      </c>
      <c r="H318" s="38" t="s">
        <v>15</v>
      </c>
      <c r="I318" s="35">
        <v>81820.2</v>
      </c>
      <c r="J318" s="40" t="s">
        <v>26</v>
      </c>
      <c r="K318" s="38" t="s">
        <v>3064</v>
      </c>
      <c r="L318" s="50" t="s">
        <v>1275</v>
      </c>
      <c r="M318" s="42"/>
      <c r="N318" s="43"/>
      <c r="O318" s="35"/>
      <c r="P318" s="35">
        <f t="shared" si="3"/>
        <v>0</v>
      </c>
      <c r="Q318" s="43" t="s">
        <v>13</v>
      </c>
    </row>
    <row r="319" spans="1:17" ht="47.25" x14ac:dyDescent="0.25">
      <c r="A319" s="38">
        <v>62</v>
      </c>
      <c r="B319" s="36" t="s">
        <v>0</v>
      </c>
      <c r="C319" s="38" t="s">
        <v>3065</v>
      </c>
      <c r="D319" s="36" t="s">
        <v>3066</v>
      </c>
      <c r="E319" s="36" t="s">
        <v>24</v>
      </c>
      <c r="F319" s="36">
        <v>1</v>
      </c>
      <c r="G319" s="36" t="s">
        <v>1</v>
      </c>
      <c r="H319" s="38" t="s">
        <v>15</v>
      </c>
      <c r="I319" s="35">
        <v>27104</v>
      </c>
      <c r="J319" s="40" t="s">
        <v>26</v>
      </c>
      <c r="K319" s="38" t="s">
        <v>3047</v>
      </c>
      <c r="L319" s="50" t="s">
        <v>3048</v>
      </c>
      <c r="M319" s="42"/>
      <c r="N319" s="43">
        <v>6776</v>
      </c>
      <c r="O319" s="35" t="s">
        <v>3067</v>
      </c>
      <c r="P319" s="35">
        <f t="shared" si="3"/>
        <v>6776</v>
      </c>
      <c r="Q319" s="43" t="s">
        <v>13</v>
      </c>
    </row>
    <row r="320" spans="1:17" ht="47.25" x14ac:dyDescent="0.25">
      <c r="A320" s="38">
        <v>63</v>
      </c>
      <c r="B320" s="36" t="s">
        <v>0</v>
      </c>
      <c r="C320" s="38" t="s">
        <v>3068</v>
      </c>
      <c r="D320" s="36" t="s">
        <v>3069</v>
      </c>
      <c r="E320" s="36" t="s">
        <v>24</v>
      </c>
      <c r="F320" s="36">
        <v>3</v>
      </c>
      <c r="G320" s="36" t="s">
        <v>239</v>
      </c>
      <c r="H320" s="38" t="s">
        <v>15</v>
      </c>
      <c r="I320" s="35">
        <v>166689.60000000001</v>
      </c>
      <c r="J320" s="40" t="s">
        <v>26</v>
      </c>
      <c r="K320" s="38" t="s">
        <v>3064</v>
      </c>
      <c r="L320" s="50" t="s">
        <v>1275</v>
      </c>
      <c r="M320" s="42"/>
      <c r="N320" s="43"/>
      <c r="O320" s="35"/>
      <c r="P320" s="35">
        <f t="shared" si="3"/>
        <v>0</v>
      </c>
      <c r="Q320" s="43" t="s">
        <v>13</v>
      </c>
    </row>
    <row r="321" spans="1:17" ht="63" x14ac:dyDescent="0.25">
      <c r="A321" s="38">
        <v>64</v>
      </c>
      <c r="B321" s="36" t="s">
        <v>0</v>
      </c>
      <c r="C321" s="38" t="s">
        <v>3070</v>
      </c>
      <c r="D321" s="36" t="s">
        <v>3071</v>
      </c>
      <c r="E321" s="36" t="s">
        <v>24</v>
      </c>
      <c r="F321" s="36">
        <v>3</v>
      </c>
      <c r="G321" s="36" t="s">
        <v>3</v>
      </c>
      <c r="H321" s="38" t="s">
        <v>15</v>
      </c>
      <c r="I321" s="35">
        <v>72600</v>
      </c>
      <c r="J321" s="40" t="s">
        <v>26</v>
      </c>
      <c r="K321" s="38" t="s">
        <v>3072</v>
      </c>
      <c r="L321" s="50" t="s">
        <v>3073</v>
      </c>
      <c r="M321" s="234" t="s">
        <v>3074</v>
      </c>
      <c r="N321" s="43"/>
      <c r="O321" s="35"/>
      <c r="P321" s="35">
        <f t="shared" si="3"/>
        <v>0</v>
      </c>
      <c r="Q321" s="43" t="s">
        <v>13</v>
      </c>
    </row>
    <row r="322" spans="1:17" ht="47.25" x14ac:dyDescent="0.25">
      <c r="A322" s="38">
        <v>65</v>
      </c>
      <c r="B322" s="36" t="s">
        <v>0</v>
      </c>
      <c r="C322" s="38" t="s">
        <v>3075</v>
      </c>
      <c r="D322" s="36" t="s">
        <v>3076</v>
      </c>
      <c r="E322" s="36" t="s">
        <v>24</v>
      </c>
      <c r="F322" s="36">
        <v>1</v>
      </c>
      <c r="G322" s="36" t="s">
        <v>65</v>
      </c>
      <c r="H322" s="38" t="s">
        <v>15</v>
      </c>
      <c r="I322" s="35">
        <v>32912</v>
      </c>
      <c r="J322" s="40" t="s">
        <v>26</v>
      </c>
      <c r="K322" s="38" t="s">
        <v>1276</v>
      </c>
      <c r="L322" s="50" t="s">
        <v>1275</v>
      </c>
      <c r="M322" s="42"/>
      <c r="N322" s="43">
        <v>4114</v>
      </c>
      <c r="O322" s="35" t="s">
        <v>3077</v>
      </c>
      <c r="P322" s="35">
        <f t="shared" si="3"/>
        <v>4114</v>
      </c>
      <c r="Q322" s="43" t="s">
        <v>13</v>
      </c>
    </row>
    <row r="323" spans="1:17" ht="155.25" customHeight="1" x14ac:dyDescent="0.25">
      <c r="A323" s="38">
        <v>66</v>
      </c>
      <c r="B323" s="36" t="s">
        <v>0</v>
      </c>
      <c r="C323" s="38" t="s">
        <v>3078</v>
      </c>
      <c r="D323" s="36" t="s">
        <v>3079</v>
      </c>
      <c r="E323" s="36" t="s">
        <v>24</v>
      </c>
      <c r="F323" s="36">
        <v>1</v>
      </c>
      <c r="G323" s="36" t="s">
        <v>3080</v>
      </c>
      <c r="H323" s="38" t="s">
        <v>15</v>
      </c>
      <c r="I323" s="35">
        <v>26028.46</v>
      </c>
      <c r="J323" s="40" t="s">
        <v>26</v>
      </c>
      <c r="K323" s="38" t="s">
        <v>3081</v>
      </c>
      <c r="L323" s="50" t="s">
        <v>1275</v>
      </c>
      <c r="M323" s="42"/>
      <c r="N323" s="43"/>
      <c r="O323" s="35"/>
      <c r="P323" s="35">
        <f t="shared" si="3"/>
        <v>0</v>
      </c>
      <c r="Q323" s="43" t="s">
        <v>13</v>
      </c>
    </row>
    <row r="324" spans="1:17" ht="31.5" x14ac:dyDescent="0.25">
      <c r="A324" s="38">
        <v>67</v>
      </c>
      <c r="B324" s="36" t="s">
        <v>0</v>
      </c>
      <c r="C324" s="38" t="s">
        <v>3082</v>
      </c>
      <c r="D324" s="36" t="s">
        <v>3083</v>
      </c>
      <c r="E324" s="36" t="s">
        <v>24</v>
      </c>
      <c r="F324" s="36">
        <v>1</v>
      </c>
      <c r="G324" s="36" t="s">
        <v>3084</v>
      </c>
      <c r="H324" s="38" t="s">
        <v>15</v>
      </c>
      <c r="I324" s="35">
        <v>29645</v>
      </c>
      <c r="J324" s="40" t="s">
        <v>26</v>
      </c>
      <c r="K324" s="38" t="s">
        <v>3085</v>
      </c>
      <c r="L324" s="50" t="s">
        <v>1275</v>
      </c>
      <c r="M324" s="42"/>
      <c r="N324" s="43"/>
      <c r="O324" s="35"/>
      <c r="P324" s="35">
        <f t="shared" si="3"/>
        <v>0</v>
      </c>
      <c r="Q324" s="43" t="s">
        <v>13</v>
      </c>
    </row>
    <row r="325" spans="1:17" x14ac:dyDescent="0.25">
      <c r="A325" s="7"/>
      <c r="B325" s="2"/>
      <c r="C325" s="7"/>
      <c r="D325" s="2"/>
      <c r="E325" s="2"/>
      <c r="F325" s="2"/>
      <c r="G325" s="2"/>
      <c r="H325" s="7"/>
      <c r="I325" s="1"/>
      <c r="J325" s="6"/>
      <c r="K325" s="2"/>
      <c r="L325" s="21"/>
      <c r="M325" s="19"/>
      <c r="N325" s="18"/>
      <c r="O325" s="1"/>
      <c r="P325" s="1"/>
      <c r="Q325" s="18"/>
    </row>
    <row r="326" spans="1:17" x14ac:dyDescent="0.25">
      <c r="A326" s="7"/>
      <c r="B326" s="2"/>
      <c r="C326" s="7"/>
      <c r="D326" s="2"/>
      <c r="E326" s="2"/>
      <c r="F326" s="2"/>
      <c r="G326" s="2"/>
      <c r="H326" s="7"/>
      <c r="I326" s="1"/>
      <c r="J326" s="6"/>
      <c r="K326" s="2"/>
      <c r="L326" s="21"/>
      <c r="M326" s="19"/>
      <c r="N326" s="18"/>
      <c r="O326" s="1"/>
      <c r="P326" s="1"/>
      <c r="Q326" s="18"/>
    </row>
    <row r="327" spans="1:17" x14ac:dyDescent="0.25">
      <c r="A327" s="7"/>
      <c r="B327" s="2"/>
      <c r="C327" s="7"/>
      <c r="D327" s="2"/>
      <c r="E327" s="2"/>
      <c r="F327" s="2"/>
      <c r="G327" s="2"/>
      <c r="H327" s="2"/>
      <c r="I327" s="1"/>
      <c r="J327" s="6"/>
      <c r="K327" s="3"/>
      <c r="L327" s="21"/>
      <c r="M327" s="19"/>
      <c r="N327" s="18"/>
      <c r="O327" s="1"/>
      <c r="P327" s="1"/>
      <c r="Q327" s="18"/>
    </row>
    <row r="328" spans="1:17" x14ac:dyDescent="0.25">
      <c r="A328" s="166" t="s">
        <v>47</v>
      </c>
      <c r="B328" s="166"/>
      <c r="C328" s="166"/>
      <c r="D328" s="166"/>
      <c r="E328" s="166"/>
      <c r="F328" s="166"/>
      <c r="G328" s="166"/>
      <c r="H328" s="166"/>
      <c r="I328" s="166"/>
      <c r="J328" s="166"/>
      <c r="K328" s="166"/>
      <c r="L328" s="166"/>
      <c r="M328" s="166"/>
      <c r="N328" s="166"/>
      <c r="O328" s="166"/>
      <c r="P328" s="166"/>
      <c r="Q328" s="166"/>
    </row>
    <row r="329" spans="1:17" x14ac:dyDescent="0.25">
      <c r="A329" s="7"/>
      <c r="B329" s="2"/>
      <c r="C329" s="2"/>
      <c r="D329" s="2"/>
      <c r="E329" s="2"/>
      <c r="F329" s="2"/>
      <c r="G329" s="2"/>
      <c r="H329" s="13"/>
      <c r="I329" s="4"/>
      <c r="J329" s="1"/>
      <c r="K329" s="26"/>
      <c r="L329" s="26"/>
      <c r="M329" s="14"/>
      <c r="N329" s="13"/>
      <c r="O329" s="13"/>
      <c r="P329" s="13"/>
      <c r="Q329" s="7"/>
    </row>
    <row r="330" spans="1:17" ht="63" customHeight="1" x14ac:dyDescent="0.25">
      <c r="A330" s="143">
        <v>1</v>
      </c>
      <c r="B330" s="139" t="s">
        <v>0</v>
      </c>
      <c r="C330" s="139" t="s">
        <v>20</v>
      </c>
      <c r="D330" s="139" t="s">
        <v>266</v>
      </c>
      <c r="E330" s="139" t="s">
        <v>25</v>
      </c>
      <c r="F330" s="139">
        <v>1</v>
      </c>
      <c r="G330" s="139" t="s">
        <v>19</v>
      </c>
      <c r="H330" s="141" t="s">
        <v>50</v>
      </c>
      <c r="I330" s="142">
        <v>4071373</v>
      </c>
      <c r="J330" s="141" t="s">
        <v>26</v>
      </c>
      <c r="K330" s="163" t="s">
        <v>135</v>
      </c>
      <c r="L330" s="145" t="s">
        <v>136</v>
      </c>
      <c r="M330" s="2" t="s">
        <v>48</v>
      </c>
      <c r="N330" s="18">
        <v>68767.13</v>
      </c>
      <c r="O330" s="142" t="s">
        <v>67</v>
      </c>
      <c r="P330" s="142">
        <f>SUM(N330:N348)</f>
        <v>3970824.74</v>
      </c>
      <c r="Q330" s="143" t="s">
        <v>13</v>
      </c>
    </row>
    <row r="331" spans="1:17" ht="63" x14ac:dyDescent="0.25">
      <c r="A331" s="143"/>
      <c r="B331" s="139"/>
      <c r="C331" s="139"/>
      <c r="D331" s="139"/>
      <c r="E331" s="139"/>
      <c r="F331" s="139"/>
      <c r="G331" s="139"/>
      <c r="H331" s="141"/>
      <c r="I331" s="142"/>
      <c r="J331" s="141"/>
      <c r="K331" s="163"/>
      <c r="L331" s="145"/>
      <c r="M331" s="2" t="s">
        <v>49</v>
      </c>
      <c r="N331" s="1">
        <v>55013.7</v>
      </c>
      <c r="O331" s="142"/>
      <c r="P331" s="142"/>
      <c r="Q331" s="143"/>
    </row>
    <row r="332" spans="1:17" ht="63" customHeight="1" x14ac:dyDescent="0.25">
      <c r="A332" s="143"/>
      <c r="B332" s="139"/>
      <c r="C332" s="139"/>
      <c r="D332" s="139"/>
      <c r="E332" s="139"/>
      <c r="F332" s="139"/>
      <c r="G332" s="139"/>
      <c r="H332" s="141"/>
      <c r="I332" s="142"/>
      <c r="J332" s="141"/>
      <c r="K332" s="163"/>
      <c r="L332" s="145"/>
      <c r="M332" s="2" t="s">
        <v>265</v>
      </c>
      <c r="N332" s="1">
        <v>194102.07</v>
      </c>
      <c r="O332" s="1" t="s">
        <v>344</v>
      </c>
      <c r="P332" s="142"/>
      <c r="Q332" s="143"/>
    </row>
    <row r="333" spans="1:17" x14ac:dyDescent="0.25">
      <c r="A333" s="143"/>
      <c r="B333" s="139"/>
      <c r="C333" s="139"/>
      <c r="D333" s="139"/>
      <c r="E333" s="139"/>
      <c r="F333" s="139"/>
      <c r="G333" s="139"/>
      <c r="H333" s="141"/>
      <c r="I333" s="142"/>
      <c r="J333" s="141"/>
      <c r="K333" s="163"/>
      <c r="L333" s="145"/>
      <c r="M333" s="139" t="s">
        <v>343</v>
      </c>
      <c r="N333" s="1">
        <v>13651.23</v>
      </c>
      <c r="O333" s="1" t="s">
        <v>522</v>
      </c>
      <c r="P333" s="142"/>
      <c r="Q333" s="143"/>
    </row>
    <row r="334" spans="1:17" x14ac:dyDescent="0.25">
      <c r="A334" s="143"/>
      <c r="B334" s="139"/>
      <c r="C334" s="139"/>
      <c r="D334" s="139"/>
      <c r="E334" s="139"/>
      <c r="F334" s="139"/>
      <c r="G334" s="139"/>
      <c r="H334" s="141"/>
      <c r="I334" s="142"/>
      <c r="J334" s="141"/>
      <c r="K334" s="163"/>
      <c r="L334" s="145"/>
      <c r="M334" s="139"/>
      <c r="N334" s="1">
        <v>91796.01</v>
      </c>
      <c r="O334" s="1" t="s">
        <v>345</v>
      </c>
      <c r="P334" s="142"/>
      <c r="Q334" s="143"/>
    </row>
    <row r="335" spans="1:17" ht="63" x14ac:dyDescent="0.25">
      <c r="A335" s="143"/>
      <c r="B335" s="139"/>
      <c r="C335" s="139"/>
      <c r="D335" s="139"/>
      <c r="E335" s="139"/>
      <c r="F335" s="139"/>
      <c r="G335" s="139"/>
      <c r="H335" s="141"/>
      <c r="I335" s="142"/>
      <c r="J335" s="141"/>
      <c r="K335" s="163"/>
      <c r="L335" s="145"/>
      <c r="M335" s="2" t="s">
        <v>346</v>
      </c>
      <c r="N335" s="13">
        <v>7305.41</v>
      </c>
      <c r="O335" s="13" t="s">
        <v>663</v>
      </c>
      <c r="P335" s="142"/>
      <c r="Q335" s="143"/>
    </row>
    <row r="336" spans="1:17" ht="78.75" customHeight="1" x14ac:dyDescent="0.25">
      <c r="A336" s="143"/>
      <c r="B336" s="139"/>
      <c r="C336" s="139"/>
      <c r="D336" s="139"/>
      <c r="E336" s="139"/>
      <c r="F336" s="139"/>
      <c r="G336" s="139"/>
      <c r="H336" s="141"/>
      <c r="I336" s="142"/>
      <c r="J336" s="141"/>
      <c r="K336" s="163"/>
      <c r="L336" s="145"/>
      <c r="M336" s="139" t="s">
        <v>417</v>
      </c>
      <c r="N336" s="13">
        <v>167627.32999999999</v>
      </c>
      <c r="O336" s="13" t="s">
        <v>664</v>
      </c>
      <c r="P336" s="142"/>
      <c r="Q336" s="143"/>
    </row>
    <row r="337" spans="1:17" x14ac:dyDescent="0.25">
      <c r="A337" s="143"/>
      <c r="B337" s="139"/>
      <c r="C337" s="139"/>
      <c r="D337" s="139"/>
      <c r="E337" s="139"/>
      <c r="F337" s="139"/>
      <c r="G337" s="139"/>
      <c r="H337" s="141"/>
      <c r="I337" s="142"/>
      <c r="J337" s="141"/>
      <c r="K337" s="163"/>
      <c r="L337" s="145"/>
      <c r="M337" s="139"/>
      <c r="N337" s="13">
        <v>323330.03000000003</v>
      </c>
      <c r="O337" s="13" t="s">
        <v>665</v>
      </c>
      <c r="P337" s="142"/>
      <c r="Q337" s="143"/>
    </row>
    <row r="338" spans="1:17" x14ac:dyDescent="0.25">
      <c r="A338" s="143"/>
      <c r="B338" s="139"/>
      <c r="C338" s="139"/>
      <c r="D338" s="139"/>
      <c r="E338" s="139"/>
      <c r="F338" s="139"/>
      <c r="G338" s="139"/>
      <c r="H338" s="141"/>
      <c r="I338" s="142"/>
      <c r="J338" s="141"/>
      <c r="K338" s="163"/>
      <c r="L338" s="145"/>
      <c r="M338" s="139" t="s">
        <v>662</v>
      </c>
      <c r="N338" s="13">
        <v>207371.68</v>
      </c>
      <c r="O338" s="13" t="s">
        <v>666</v>
      </c>
      <c r="P338" s="142"/>
      <c r="Q338" s="143"/>
    </row>
    <row r="339" spans="1:17" x14ac:dyDescent="0.25">
      <c r="A339" s="143"/>
      <c r="B339" s="139"/>
      <c r="C339" s="139"/>
      <c r="D339" s="139"/>
      <c r="E339" s="139"/>
      <c r="F339" s="139"/>
      <c r="G339" s="139"/>
      <c r="H339" s="141"/>
      <c r="I339" s="142"/>
      <c r="J339" s="141"/>
      <c r="K339" s="163"/>
      <c r="L339" s="145"/>
      <c r="M339" s="139"/>
      <c r="N339" s="13">
        <v>315000</v>
      </c>
      <c r="O339" s="34" t="s">
        <v>947</v>
      </c>
      <c r="P339" s="142"/>
      <c r="Q339" s="143"/>
    </row>
    <row r="340" spans="1:17" x14ac:dyDescent="0.25">
      <c r="A340" s="143"/>
      <c r="B340" s="139"/>
      <c r="C340" s="139"/>
      <c r="D340" s="139"/>
      <c r="E340" s="139"/>
      <c r="F340" s="139"/>
      <c r="G340" s="139"/>
      <c r="H340" s="141"/>
      <c r="I340" s="142"/>
      <c r="J340" s="141"/>
      <c r="K340" s="163"/>
      <c r="L340" s="145"/>
      <c r="M340" s="139"/>
      <c r="N340" s="13">
        <v>93955.87</v>
      </c>
      <c r="O340" s="34" t="s">
        <v>948</v>
      </c>
      <c r="P340" s="142"/>
      <c r="Q340" s="143"/>
    </row>
    <row r="341" spans="1:17" x14ac:dyDescent="0.25">
      <c r="A341" s="143"/>
      <c r="B341" s="139"/>
      <c r="C341" s="139"/>
      <c r="D341" s="139"/>
      <c r="E341" s="139"/>
      <c r="F341" s="139"/>
      <c r="G341" s="139"/>
      <c r="H341" s="141"/>
      <c r="I341" s="142"/>
      <c r="J341" s="141"/>
      <c r="K341" s="163"/>
      <c r="L341" s="145"/>
      <c r="M341" s="139"/>
      <c r="N341" s="39">
        <v>507146.57</v>
      </c>
      <c r="O341" s="47" t="s">
        <v>3086</v>
      </c>
      <c r="P341" s="142"/>
      <c r="Q341" s="143"/>
    </row>
    <row r="342" spans="1:17" x14ac:dyDescent="0.25">
      <c r="A342" s="143"/>
      <c r="B342" s="139"/>
      <c r="C342" s="139"/>
      <c r="D342" s="139"/>
      <c r="E342" s="139"/>
      <c r="F342" s="139"/>
      <c r="G342" s="139"/>
      <c r="H342" s="141"/>
      <c r="I342" s="142"/>
      <c r="J342" s="141"/>
      <c r="K342" s="163"/>
      <c r="L342" s="145"/>
      <c r="M342" s="139"/>
      <c r="N342" s="39">
        <v>314679.40000000002</v>
      </c>
      <c r="O342" s="47" t="s">
        <v>3087</v>
      </c>
      <c r="P342" s="142"/>
      <c r="Q342" s="143"/>
    </row>
    <row r="343" spans="1:17" x14ac:dyDescent="0.25">
      <c r="A343" s="143"/>
      <c r="B343" s="139"/>
      <c r="C343" s="139"/>
      <c r="D343" s="139"/>
      <c r="E343" s="139"/>
      <c r="F343" s="139"/>
      <c r="G343" s="139"/>
      <c r="H343" s="141"/>
      <c r="I343" s="142"/>
      <c r="J343" s="141"/>
      <c r="K343" s="163"/>
      <c r="L343" s="145"/>
      <c r="M343" s="139"/>
      <c r="N343" s="13">
        <v>97912.36</v>
      </c>
      <c r="O343" s="13" t="s">
        <v>1349</v>
      </c>
      <c r="P343" s="142"/>
      <c r="Q343" s="143"/>
    </row>
    <row r="344" spans="1:17" ht="94.5" x14ac:dyDescent="0.25">
      <c r="A344" s="143"/>
      <c r="B344" s="139"/>
      <c r="C344" s="139"/>
      <c r="D344" s="139"/>
      <c r="E344" s="139"/>
      <c r="F344" s="139"/>
      <c r="G344" s="139"/>
      <c r="H344" s="141"/>
      <c r="I344" s="142"/>
      <c r="J344" s="141"/>
      <c r="K344" s="163"/>
      <c r="L344" s="145"/>
      <c r="M344" s="2" t="s">
        <v>946</v>
      </c>
      <c r="N344" s="13">
        <v>316616.90000000002</v>
      </c>
      <c r="O344" s="13" t="s">
        <v>1349</v>
      </c>
      <c r="P344" s="142"/>
      <c r="Q344" s="143"/>
    </row>
    <row r="345" spans="1:17" ht="90" customHeight="1" x14ac:dyDescent="0.25">
      <c r="A345" s="143"/>
      <c r="B345" s="139"/>
      <c r="C345" s="139"/>
      <c r="D345" s="139"/>
      <c r="E345" s="139"/>
      <c r="F345" s="139"/>
      <c r="G345" s="139"/>
      <c r="H345" s="141"/>
      <c r="I345" s="142"/>
      <c r="J345" s="141"/>
      <c r="K345" s="163"/>
      <c r="L345" s="145"/>
      <c r="M345" s="139" t="s">
        <v>1348</v>
      </c>
      <c r="N345" s="39">
        <v>363424</v>
      </c>
      <c r="O345" s="39" t="s">
        <v>3088</v>
      </c>
      <c r="P345" s="142"/>
      <c r="Q345" s="143"/>
    </row>
    <row r="346" spans="1:17" x14ac:dyDescent="0.25">
      <c r="A346" s="143"/>
      <c r="B346" s="139"/>
      <c r="C346" s="139"/>
      <c r="D346" s="139"/>
      <c r="E346" s="139"/>
      <c r="F346" s="139"/>
      <c r="G346" s="139"/>
      <c r="H346" s="141"/>
      <c r="I346" s="142"/>
      <c r="J346" s="141"/>
      <c r="K346" s="163"/>
      <c r="L346" s="145"/>
      <c r="M346" s="139"/>
      <c r="N346" s="39">
        <v>324846.87</v>
      </c>
      <c r="O346" s="39" t="s">
        <v>3088</v>
      </c>
      <c r="P346" s="142"/>
      <c r="Q346" s="143"/>
    </row>
    <row r="347" spans="1:17" x14ac:dyDescent="0.25">
      <c r="A347" s="143"/>
      <c r="B347" s="139"/>
      <c r="C347" s="139"/>
      <c r="D347" s="139"/>
      <c r="E347" s="139"/>
      <c r="F347" s="139"/>
      <c r="G347" s="139"/>
      <c r="H347" s="141"/>
      <c r="I347" s="142"/>
      <c r="J347" s="141"/>
      <c r="K347" s="163"/>
      <c r="L347" s="145"/>
      <c r="M347" s="139"/>
      <c r="N347" s="39">
        <v>508278.18</v>
      </c>
      <c r="O347" s="39" t="s">
        <v>3089</v>
      </c>
      <c r="P347" s="142"/>
      <c r="Q347" s="143"/>
    </row>
    <row r="348" spans="1:17" ht="157.5" x14ac:dyDescent="0.25">
      <c r="A348" s="143"/>
      <c r="B348" s="139"/>
      <c r="C348" s="139"/>
      <c r="D348" s="139"/>
      <c r="E348" s="139"/>
      <c r="F348" s="139"/>
      <c r="G348" s="139"/>
      <c r="H348" s="141"/>
      <c r="I348" s="142"/>
      <c r="J348" s="141"/>
      <c r="K348" s="163"/>
      <c r="L348" s="145"/>
      <c r="M348" s="36" t="s">
        <v>3090</v>
      </c>
      <c r="N348" s="13"/>
      <c r="O348" s="13"/>
      <c r="P348" s="142"/>
      <c r="Q348" s="143"/>
    </row>
    <row r="349" spans="1:17" ht="31.5" customHeight="1" x14ac:dyDescent="0.25">
      <c r="A349" s="137">
        <v>2</v>
      </c>
      <c r="B349" s="135" t="s">
        <v>0</v>
      </c>
      <c r="C349" s="135" t="s">
        <v>21</v>
      </c>
      <c r="D349" s="135" t="s">
        <v>413</v>
      </c>
      <c r="E349" s="135" t="s">
        <v>45</v>
      </c>
      <c r="F349" s="135">
        <v>1</v>
      </c>
      <c r="G349" s="135" t="s">
        <v>18</v>
      </c>
      <c r="H349" s="146" t="s">
        <v>15</v>
      </c>
      <c r="I349" s="146">
        <v>8192364.5999999996</v>
      </c>
      <c r="J349" s="133" t="s">
        <v>26</v>
      </c>
      <c r="K349" s="171" t="s">
        <v>51</v>
      </c>
      <c r="L349" s="150" t="s">
        <v>137</v>
      </c>
      <c r="M349" s="144" t="s">
        <v>102</v>
      </c>
      <c r="N349" s="13">
        <v>321526.73</v>
      </c>
      <c r="O349" s="1" t="s">
        <v>103</v>
      </c>
      <c r="P349" s="142">
        <f>SUM(N349:N380)</f>
        <v>10304428.679999998</v>
      </c>
      <c r="Q349" s="143" t="s">
        <v>13</v>
      </c>
    </row>
    <row r="350" spans="1:17" x14ac:dyDescent="0.25">
      <c r="A350" s="140"/>
      <c r="B350" s="149"/>
      <c r="C350" s="149"/>
      <c r="D350" s="149"/>
      <c r="E350" s="149"/>
      <c r="F350" s="149"/>
      <c r="G350" s="149"/>
      <c r="H350" s="147"/>
      <c r="I350" s="147"/>
      <c r="J350" s="153"/>
      <c r="K350" s="172"/>
      <c r="L350" s="151"/>
      <c r="M350" s="144"/>
      <c r="N350" s="13">
        <v>8244.27</v>
      </c>
      <c r="O350" s="13" t="s">
        <v>104</v>
      </c>
      <c r="P350" s="142"/>
      <c r="Q350" s="143"/>
    </row>
    <row r="351" spans="1:17" x14ac:dyDescent="0.25">
      <c r="A351" s="140"/>
      <c r="B351" s="149"/>
      <c r="C351" s="149"/>
      <c r="D351" s="149"/>
      <c r="E351" s="149"/>
      <c r="F351" s="149"/>
      <c r="G351" s="149"/>
      <c r="H351" s="147"/>
      <c r="I351" s="147"/>
      <c r="J351" s="153"/>
      <c r="K351" s="172"/>
      <c r="L351" s="151"/>
      <c r="M351" s="144"/>
      <c r="N351" s="13">
        <v>168088.95999999999</v>
      </c>
      <c r="O351" s="13" t="s">
        <v>144</v>
      </c>
      <c r="P351" s="142"/>
      <c r="Q351" s="143"/>
    </row>
    <row r="352" spans="1:17" ht="15.75" customHeight="1" x14ac:dyDescent="0.25">
      <c r="A352" s="140"/>
      <c r="B352" s="149"/>
      <c r="C352" s="149"/>
      <c r="D352" s="149"/>
      <c r="E352" s="149"/>
      <c r="F352" s="149"/>
      <c r="G352" s="149"/>
      <c r="H352" s="147"/>
      <c r="I352" s="147"/>
      <c r="J352" s="153"/>
      <c r="K352" s="172"/>
      <c r="L352" s="151"/>
      <c r="M352" s="144" t="s">
        <v>171</v>
      </c>
      <c r="N352" s="13">
        <v>4309.97</v>
      </c>
      <c r="O352" s="13" t="s">
        <v>145</v>
      </c>
      <c r="P352" s="142"/>
      <c r="Q352" s="143"/>
    </row>
    <row r="353" spans="1:17" x14ac:dyDescent="0.25">
      <c r="A353" s="140"/>
      <c r="B353" s="149"/>
      <c r="C353" s="149"/>
      <c r="D353" s="149"/>
      <c r="E353" s="149"/>
      <c r="F353" s="149"/>
      <c r="G353" s="149"/>
      <c r="H353" s="147"/>
      <c r="I353" s="147"/>
      <c r="J353" s="153"/>
      <c r="K353" s="172"/>
      <c r="L353" s="151"/>
      <c r="M353" s="144"/>
      <c r="N353" s="13">
        <v>548613.26</v>
      </c>
      <c r="O353" s="13" t="s">
        <v>146</v>
      </c>
      <c r="P353" s="142"/>
      <c r="Q353" s="143"/>
    </row>
    <row r="354" spans="1:17" ht="33.75" customHeight="1" x14ac:dyDescent="0.25">
      <c r="A354" s="140"/>
      <c r="B354" s="149"/>
      <c r="C354" s="149"/>
      <c r="D354" s="149"/>
      <c r="E354" s="149"/>
      <c r="F354" s="149"/>
      <c r="G354" s="149"/>
      <c r="H354" s="147"/>
      <c r="I354" s="147"/>
      <c r="J354" s="153"/>
      <c r="K354" s="172"/>
      <c r="L354" s="151"/>
      <c r="M354" s="144"/>
      <c r="N354" s="13">
        <v>14067</v>
      </c>
      <c r="O354" s="13" t="s">
        <v>147</v>
      </c>
      <c r="P354" s="142"/>
      <c r="Q354" s="143"/>
    </row>
    <row r="355" spans="1:17" ht="33.75" customHeight="1" x14ac:dyDescent="0.25">
      <c r="A355" s="140"/>
      <c r="B355" s="149"/>
      <c r="C355" s="149"/>
      <c r="D355" s="149"/>
      <c r="E355" s="149"/>
      <c r="F355" s="149"/>
      <c r="G355" s="149"/>
      <c r="H355" s="147"/>
      <c r="I355" s="147"/>
      <c r="J355" s="153"/>
      <c r="K355" s="172"/>
      <c r="L355" s="151"/>
      <c r="M355" s="144"/>
      <c r="N355" s="13">
        <v>33555.17</v>
      </c>
      <c r="O355" s="1" t="s">
        <v>389</v>
      </c>
      <c r="P355" s="142"/>
      <c r="Q355" s="143"/>
    </row>
    <row r="356" spans="1:17" ht="33.75" customHeight="1" x14ac:dyDescent="0.25">
      <c r="A356" s="140"/>
      <c r="B356" s="149"/>
      <c r="C356" s="149"/>
      <c r="D356" s="149"/>
      <c r="E356" s="149"/>
      <c r="F356" s="149"/>
      <c r="G356" s="149"/>
      <c r="H356" s="147"/>
      <c r="I356" s="147"/>
      <c r="J356" s="153"/>
      <c r="K356" s="172"/>
      <c r="L356" s="151"/>
      <c r="M356" s="144"/>
      <c r="N356" s="13">
        <v>274012.15000000002</v>
      </c>
      <c r="O356" s="13" t="s">
        <v>369</v>
      </c>
      <c r="P356" s="142"/>
      <c r="Q356" s="143"/>
    </row>
    <row r="357" spans="1:17" ht="33.75" customHeight="1" x14ac:dyDescent="0.25">
      <c r="A357" s="140"/>
      <c r="B357" s="149"/>
      <c r="C357" s="149"/>
      <c r="D357" s="149"/>
      <c r="E357" s="149"/>
      <c r="F357" s="149"/>
      <c r="G357" s="149"/>
      <c r="H357" s="147"/>
      <c r="I357" s="147"/>
      <c r="J357" s="153"/>
      <c r="K357" s="172"/>
      <c r="L357" s="151"/>
      <c r="M357" s="144"/>
      <c r="N357" s="1">
        <v>7886.36</v>
      </c>
      <c r="O357" s="1" t="s">
        <v>370</v>
      </c>
      <c r="P357" s="142"/>
      <c r="Q357" s="143"/>
    </row>
    <row r="358" spans="1:17" ht="63" customHeight="1" x14ac:dyDescent="0.25">
      <c r="A358" s="140"/>
      <c r="B358" s="149"/>
      <c r="C358" s="149"/>
      <c r="D358" s="149"/>
      <c r="E358" s="149"/>
      <c r="F358" s="149"/>
      <c r="G358" s="149"/>
      <c r="H358" s="147"/>
      <c r="I358" s="147"/>
      <c r="J358" s="153"/>
      <c r="K358" s="172"/>
      <c r="L358" s="151"/>
      <c r="M358" s="144" t="s">
        <v>243</v>
      </c>
      <c r="N358" s="13">
        <v>333221.48</v>
      </c>
      <c r="O358" s="13" t="s">
        <v>242</v>
      </c>
      <c r="P358" s="142"/>
      <c r="Q358" s="143"/>
    </row>
    <row r="359" spans="1:17" x14ac:dyDescent="0.25">
      <c r="A359" s="140"/>
      <c r="B359" s="149"/>
      <c r="C359" s="149"/>
      <c r="D359" s="149"/>
      <c r="E359" s="149"/>
      <c r="F359" s="149"/>
      <c r="G359" s="149"/>
      <c r="H359" s="147"/>
      <c r="I359" s="147"/>
      <c r="J359" s="153"/>
      <c r="K359" s="172"/>
      <c r="L359" s="151"/>
      <c r="M359" s="144"/>
      <c r="N359" s="13">
        <v>7150.67</v>
      </c>
      <c r="O359" s="13" t="s">
        <v>301</v>
      </c>
      <c r="P359" s="142"/>
      <c r="Q359" s="143"/>
    </row>
    <row r="360" spans="1:17" ht="197.25" customHeight="1" x14ac:dyDescent="0.25">
      <c r="A360" s="140"/>
      <c r="B360" s="149"/>
      <c r="C360" s="149"/>
      <c r="D360" s="149"/>
      <c r="E360" s="149"/>
      <c r="F360" s="149"/>
      <c r="G360" s="149"/>
      <c r="H360" s="147"/>
      <c r="I360" s="147"/>
      <c r="J360" s="153"/>
      <c r="K360" s="172"/>
      <c r="L360" s="151"/>
      <c r="M360" s="2" t="s">
        <v>347</v>
      </c>
      <c r="N360" s="13">
        <v>208936.58</v>
      </c>
      <c r="O360" s="13" t="s">
        <v>495</v>
      </c>
      <c r="P360" s="142"/>
      <c r="Q360" s="143"/>
    </row>
    <row r="361" spans="1:17" ht="197.25" customHeight="1" x14ac:dyDescent="0.25">
      <c r="A361" s="140"/>
      <c r="B361" s="149"/>
      <c r="C361" s="149"/>
      <c r="D361" s="149"/>
      <c r="E361" s="149"/>
      <c r="F361" s="149"/>
      <c r="G361" s="149"/>
      <c r="H361" s="147"/>
      <c r="I361" s="147"/>
      <c r="J361" s="153"/>
      <c r="K361" s="172"/>
      <c r="L361" s="151"/>
      <c r="M361" s="2" t="s">
        <v>494</v>
      </c>
      <c r="N361" s="13">
        <v>4483.62</v>
      </c>
      <c r="O361" s="13" t="s">
        <v>496</v>
      </c>
      <c r="P361" s="142"/>
      <c r="Q361" s="143"/>
    </row>
    <row r="362" spans="1:17" ht="197.25" customHeight="1" x14ac:dyDescent="0.25">
      <c r="A362" s="140"/>
      <c r="B362" s="149"/>
      <c r="C362" s="149"/>
      <c r="D362" s="149"/>
      <c r="E362" s="149"/>
      <c r="F362" s="149"/>
      <c r="G362" s="149"/>
      <c r="H362" s="147"/>
      <c r="I362" s="147"/>
      <c r="J362" s="153"/>
      <c r="K362" s="172"/>
      <c r="L362" s="151"/>
      <c r="M362" s="139" t="s">
        <v>533</v>
      </c>
      <c r="N362" s="13">
        <v>401758.09</v>
      </c>
      <c r="O362" s="13" t="s">
        <v>667</v>
      </c>
      <c r="P362" s="142"/>
      <c r="Q362" s="143"/>
    </row>
    <row r="363" spans="1:17" ht="197.25" customHeight="1" x14ac:dyDescent="0.25">
      <c r="A363" s="140"/>
      <c r="B363" s="149"/>
      <c r="C363" s="149"/>
      <c r="D363" s="149"/>
      <c r="E363" s="149"/>
      <c r="F363" s="149"/>
      <c r="G363" s="149"/>
      <c r="H363" s="147"/>
      <c r="I363" s="147"/>
      <c r="J363" s="153"/>
      <c r="K363" s="172"/>
      <c r="L363" s="151"/>
      <c r="M363" s="139"/>
      <c r="N363" s="13">
        <v>8621.42</v>
      </c>
      <c r="O363" s="13" t="s">
        <v>668</v>
      </c>
      <c r="P363" s="142"/>
      <c r="Q363" s="143"/>
    </row>
    <row r="364" spans="1:17" ht="197.25" customHeight="1" x14ac:dyDescent="0.25">
      <c r="A364" s="140"/>
      <c r="B364" s="149"/>
      <c r="C364" s="149"/>
      <c r="D364" s="149"/>
      <c r="E364" s="149"/>
      <c r="F364" s="149"/>
      <c r="G364" s="149"/>
      <c r="H364" s="147"/>
      <c r="I364" s="147"/>
      <c r="J364" s="153"/>
      <c r="K364" s="172"/>
      <c r="L364" s="151"/>
      <c r="M364" s="139"/>
      <c r="N364" s="13">
        <v>288093.92</v>
      </c>
      <c r="O364" s="13" t="s">
        <v>669</v>
      </c>
      <c r="P364" s="142"/>
      <c r="Q364" s="143"/>
    </row>
    <row r="365" spans="1:17" ht="197.25" customHeight="1" x14ac:dyDescent="0.25">
      <c r="A365" s="140"/>
      <c r="B365" s="149"/>
      <c r="C365" s="149"/>
      <c r="D365" s="149"/>
      <c r="E365" s="149"/>
      <c r="F365" s="149"/>
      <c r="G365" s="149"/>
      <c r="H365" s="147"/>
      <c r="I365" s="147"/>
      <c r="J365" s="153"/>
      <c r="K365" s="172"/>
      <c r="L365" s="151"/>
      <c r="M365" s="139"/>
      <c r="N365" s="13">
        <v>103600.78</v>
      </c>
      <c r="O365" s="13" t="s">
        <v>670</v>
      </c>
      <c r="P365" s="142"/>
      <c r="Q365" s="143"/>
    </row>
    <row r="366" spans="1:17" ht="197.25" customHeight="1" x14ac:dyDescent="0.25">
      <c r="A366" s="140"/>
      <c r="B366" s="149"/>
      <c r="C366" s="149"/>
      <c r="D366" s="149"/>
      <c r="E366" s="149"/>
      <c r="F366" s="149"/>
      <c r="G366" s="149"/>
      <c r="H366" s="147"/>
      <c r="I366" s="147"/>
      <c r="J366" s="153"/>
      <c r="K366" s="172"/>
      <c r="L366" s="151"/>
      <c r="M366" s="139"/>
      <c r="N366" s="13">
        <v>8405.4699999999993</v>
      </c>
      <c r="O366" s="13" t="s">
        <v>671</v>
      </c>
      <c r="P366" s="142"/>
      <c r="Q366" s="143"/>
    </row>
    <row r="367" spans="1:17" x14ac:dyDescent="0.25">
      <c r="A367" s="140"/>
      <c r="B367" s="149"/>
      <c r="C367" s="149"/>
      <c r="D367" s="149"/>
      <c r="E367" s="149"/>
      <c r="F367" s="149"/>
      <c r="G367" s="149"/>
      <c r="H367" s="147"/>
      <c r="I367" s="147"/>
      <c r="J367" s="153"/>
      <c r="K367" s="172"/>
      <c r="L367" s="151"/>
      <c r="M367" s="139" t="s">
        <v>949</v>
      </c>
      <c r="N367" s="34">
        <v>250000</v>
      </c>
      <c r="O367" s="13" t="s">
        <v>952</v>
      </c>
      <c r="P367" s="142"/>
      <c r="Q367" s="143"/>
    </row>
    <row r="368" spans="1:17" x14ac:dyDescent="0.25">
      <c r="A368" s="140"/>
      <c r="B368" s="149"/>
      <c r="C368" s="149"/>
      <c r="D368" s="149"/>
      <c r="E368" s="149"/>
      <c r="F368" s="149"/>
      <c r="G368" s="149"/>
      <c r="H368" s="147"/>
      <c r="I368" s="147"/>
      <c r="J368" s="153"/>
      <c r="K368" s="172"/>
      <c r="L368" s="151"/>
      <c r="M368" s="139"/>
      <c r="N368" s="13">
        <v>345886.54</v>
      </c>
      <c r="O368" s="13" t="s">
        <v>953</v>
      </c>
      <c r="P368" s="142"/>
      <c r="Q368" s="143"/>
    </row>
    <row r="369" spans="1:17" x14ac:dyDescent="0.25">
      <c r="A369" s="140"/>
      <c r="B369" s="149"/>
      <c r="C369" s="149"/>
      <c r="D369" s="149"/>
      <c r="E369" s="149"/>
      <c r="F369" s="149"/>
      <c r="G369" s="149"/>
      <c r="H369" s="147"/>
      <c r="I369" s="147"/>
      <c r="J369" s="153"/>
      <c r="K369" s="172"/>
      <c r="L369" s="151"/>
      <c r="M369" s="139"/>
      <c r="N369" s="13">
        <v>12842.38</v>
      </c>
      <c r="O369" s="13" t="s">
        <v>1350</v>
      </c>
      <c r="P369" s="142"/>
      <c r="Q369" s="143"/>
    </row>
    <row r="370" spans="1:17" x14ac:dyDescent="0.25">
      <c r="A370" s="140"/>
      <c r="B370" s="149"/>
      <c r="C370" s="149"/>
      <c r="D370" s="149"/>
      <c r="E370" s="149"/>
      <c r="F370" s="149"/>
      <c r="G370" s="149"/>
      <c r="H370" s="147"/>
      <c r="I370" s="147"/>
      <c r="J370" s="153"/>
      <c r="K370" s="172"/>
      <c r="L370" s="151"/>
      <c r="M370" s="139"/>
      <c r="N370" s="34">
        <v>12842.38</v>
      </c>
      <c r="O370" s="13" t="s">
        <v>954</v>
      </c>
      <c r="P370" s="142"/>
      <c r="Q370" s="143"/>
    </row>
    <row r="371" spans="1:17" ht="63" x14ac:dyDescent="0.25">
      <c r="A371" s="140"/>
      <c r="B371" s="149"/>
      <c r="C371" s="149"/>
      <c r="D371" s="149"/>
      <c r="E371" s="149"/>
      <c r="F371" s="149"/>
      <c r="G371" s="149"/>
      <c r="H371" s="147"/>
      <c r="I371" s="147"/>
      <c r="J371" s="153"/>
      <c r="K371" s="172"/>
      <c r="L371" s="151"/>
      <c r="M371" s="2" t="s">
        <v>950</v>
      </c>
      <c r="N371" s="13"/>
      <c r="O371" s="13"/>
      <c r="P371" s="142"/>
      <c r="Q371" s="143"/>
    </row>
    <row r="372" spans="1:17" ht="110.25" customHeight="1" x14ac:dyDescent="0.25">
      <c r="A372" s="140"/>
      <c r="B372" s="149"/>
      <c r="C372" s="149"/>
      <c r="D372" s="149"/>
      <c r="E372" s="149"/>
      <c r="F372" s="149"/>
      <c r="G372" s="149"/>
      <c r="H372" s="147"/>
      <c r="I372" s="147"/>
      <c r="J372" s="153"/>
      <c r="K372" s="172"/>
      <c r="L372" s="151"/>
      <c r="M372" s="164" t="s">
        <v>951</v>
      </c>
      <c r="N372" s="13">
        <f>500000</f>
        <v>500000</v>
      </c>
      <c r="O372" s="13" t="s">
        <v>1351</v>
      </c>
      <c r="P372" s="142"/>
      <c r="Q372" s="143"/>
    </row>
    <row r="373" spans="1:17" x14ac:dyDescent="0.25">
      <c r="A373" s="140"/>
      <c r="B373" s="149"/>
      <c r="C373" s="149"/>
      <c r="D373" s="149"/>
      <c r="E373" s="149"/>
      <c r="F373" s="149"/>
      <c r="G373" s="149"/>
      <c r="H373" s="147"/>
      <c r="I373" s="147"/>
      <c r="J373" s="153"/>
      <c r="K373" s="172"/>
      <c r="L373" s="151"/>
      <c r="M373" s="164"/>
      <c r="N373" s="13">
        <v>200000</v>
      </c>
      <c r="O373" s="13" t="s">
        <v>1352</v>
      </c>
      <c r="P373" s="142"/>
      <c r="Q373" s="143"/>
    </row>
    <row r="374" spans="1:17" x14ac:dyDescent="0.25">
      <c r="A374" s="140"/>
      <c r="B374" s="149"/>
      <c r="C374" s="149"/>
      <c r="D374" s="149"/>
      <c r="E374" s="149"/>
      <c r="F374" s="149"/>
      <c r="G374" s="149"/>
      <c r="H374" s="147"/>
      <c r="I374" s="147"/>
      <c r="J374" s="153"/>
      <c r="K374" s="172"/>
      <c r="L374" s="151"/>
      <c r="M374" s="164"/>
      <c r="N374" s="39">
        <v>1500000</v>
      </c>
      <c r="O374" s="47" t="s">
        <v>3091</v>
      </c>
      <c r="P374" s="142"/>
      <c r="Q374" s="143"/>
    </row>
    <row r="375" spans="1:17" x14ac:dyDescent="0.25">
      <c r="A375" s="140"/>
      <c r="B375" s="149"/>
      <c r="C375" s="149"/>
      <c r="D375" s="149"/>
      <c r="E375" s="149"/>
      <c r="F375" s="149"/>
      <c r="G375" s="149"/>
      <c r="H375" s="147"/>
      <c r="I375" s="147"/>
      <c r="J375" s="153"/>
      <c r="K375" s="172"/>
      <c r="L375" s="151"/>
      <c r="M375" s="164"/>
      <c r="N375" s="47">
        <v>781987.11</v>
      </c>
      <c r="O375" s="47" t="s">
        <v>3092</v>
      </c>
      <c r="P375" s="142"/>
      <c r="Q375" s="143"/>
    </row>
    <row r="376" spans="1:17" x14ac:dyDescent="0.25">
      <c r="A376" s="140"/>
      <c r="B376" s="149"/>
      <c r="C376" s="149"/>
      <c r="D376" s="149"/>
      <c r="E376" s="149"/>
      <c r="F376" s="149"/>
      <c r="G376" s="149"/>
      <c r="H376" s="147"/>
      <c r="I376" s="147"/>
      <c r="J376" s="153"/>
      <c r="K376" s="172"/>
      <c r="L376" s="151"/>
      <c r="M376" s="164"/>
      <c r="N376" s="43">
        <v>62911.12</v>
      </c>
      <c r="O376" s="47" t="s">
        <v>3093</v>
      </c>
      <c r="P376" s="142"/>
      <c r="Q376" s="143"/>
    </row>
    <row r="377" spans="1:17" x14ac:dyDescent="0.25">
      <c r="A377" s="140"/>
      <c r="B377" s="149"/>
      <c r="C377" s="149"/>
      <c r="D377" s="149"/>
      <c r="E377" s="149"/>
      <c r="F377" s="149"/>
      <c r="G377" s="149"/>
      <c r="H377" s="147"/>
      <c r="I377" s="147"/>
      <c r="J377" s="153"/>
      <c r="K377" s="172"/>
      <c r="L377" s="151"/>
      <c r="M377" s="164"/>
      <c r="N377" s="43">
        <v>2441760.9300000002</v>
      </c>
      <c r="O377" s="47" t="s">
        <v>3094</v>
      </c>
      <c r="P377" s="142"/>
      <c r="Q377" s="143"/>
    </row>
    <row r="378" spans="1:17" x14ac:dyDescent="0.25">
      <c r="A378" s="140"/>
      <c r="B378" s="149"/>
      <c r="C378" s="149"/>
      <c r="D378" s="149"/>
      <c r="E378" s="149"/>
      <c r="F378" s="149"/>
      <c r="G378" s="149"/>
      <c r="H378" s="147"/>
      <c r="I378" s="147"/>
      <c r="J378" s="153"/>
      <c r="K378" s="172"/>
      <c r="L378" s="151"/>
      <c r="M378" s="164"/>
      <c r="N378" s="43">
        <v>51513.94</v>
      </c>
      <c r="O378" s="47" t="s">
        <v>3095</v>
      </c>
      <c r="P378" s="142"/>
      <c r="Q378" s="143"/>
    </row>
    <row r="379" spans="1:17" ht="346.5" customHeight="1" x14ac:dyDescent="0.25">
      <c r="A379" s="140"/>
      <c r="B379" s="149"/>
      <c r="C379" s="149"/>
      <c r="D379" s="149"/>
      <c r="E379" s="149"/>
      <c r="F379" s="149"/>
      <c r="G379" s="149"/>
      <c r="H379" s="147"/>
      <c r="I379" s="147"/>
      <c r="J379" s="153"/>
      <c r="K379" s="172"/>
      <c r="L379" s="151"/>
      <c r="M379" s="175" t="s">
        <v>3096</v>
      </c>
      <c r="N379" s="39">
        <v>1371180.52</v>
      </c>
      <c r="O379" s="39" t="s">
        <v>3097</v>
      </c>
      <c r="P379" s="142"/>
      <c r="Q379" s="143"/>
    </row>
    <row r="380" spans="1:17" x14ac:dyDescent="0.25">
      <c r="A380" s="138"/>
      <c r="B380" s="136"/>
      <c r="C380" s="136"/>
      <c r="D380" s="136"/>
      <c r="E380" s="136"/>
      <c r="F380" s="136"/>
      <c r="G380" s="136"/>
      <c r="H380" s="148"/>
      <c r="I380" s="148"/>
      <c r="J380" s="134"/>
      <c r="K380" s="173"/>
      <c r="L380" s="152"/>
      <c r="M380" s="175"/>
      <c r="N380" s="39">
        <v>28927.86</v>
      </c>
      <c r="O380" s="39" t="s">
        <v>3098</v>
      </c>
      <c r="P380" s="13"/>
      <c r="Q380" s="143"/>
    </row>
    <row r="381" spans="1:17" ht="267.75" customHeight="1" x14ac:dyDescent="0.25">
      <c r="A381" s="143">
        <v>3</v>
      </c>
      <c r="B381" s="139" t="s">
        <v>0</v>
      </c>
      <c r="C381" s="139" t="s">
        <v>23</v>
      </c>
      <c r="D381" s="139" t="s">
        <v>63</v>
      </c>
      <c r="E381" s="139" t="s">
        <v>25</v>
      </c>
      <c r="F381" s="139">
        <v>1</v>
      </c>
      <c r="G381" s="139" t="s">
        <v>22</v>
      </c>
      <c r="H381" s="139" t="s">
        <v>42</v>
      </c>
      <c r="I381" s="142">
        <v>24953380.129999999</v>
      </c>
      <c r="J381" s="139" t="s">
        <v>26</v>
      </c>
      <c r="K381" s="163" t="s">
        <v>131</v>
      </c>
      <c r="L381" s="163" t="s">
        <v>132</v>
      </c>
      <c r="M381" s="2" t="s">
        <v>348</v>
      </c>
      <c r="N381" s="13">
        <v>188160</v>
      </c>
      <c r="O381" s="13" t="s">
        <v>133</v>
      </c>
      <c r="P381" s="142">
        <f>SUM(N381:N406)</f>
        <v>34376156.5</v>
      </c>
      <c r="Q381" s="143" t="s">
        <v>13</v>
      </c>
    </row>
    <row r="382" spans="1:17" ht="126" customHeight="1" x14ac:dyDescent="0.25">
      <c r="A382" s="143"/>
      <c r="B382" s="139"/>
      <c r="C382" s="139"/>
      <c r="D382" s="139"/>
      <c r="E382" s="139"/>
      <c r="F382" s="139"/>
      <c r="G382" s="139"/>
      <c r="H382" s="139"/>
      <c r="I382" s="142"/>
      <c r="J382" s="139"/>
      <c r="K382" s="163"/>
      <c r="L382" s="163"/>
      <c r="M382" s="139" t="s">
        <v>349</v>
      </c>
      <c r="N382" s="13">
        <v>3253417.17</v>
      </c>
      <c r="O382" s="1" t="s">
        <v>337</v>
      </c>
      <c r="P382" s="142"/>
      <c r="Q382" s="143"/>
    </row>
    <row r="383" spans="1:17" x14ac:dyDescent="0.25">
      <c r="A383" s="143"/>
      <c r="B383" s="139"/>
      <c r="C383" s="139"/>
      <c r="D383" s="139"/>
      <c r="E383" s="139"/>
      <c r="F383" s="139"/>
      <c r="G383" s="139"/>
      <c r="H383" s="139"/>
      <c r="I383" s="142"/>
      <c r="J383" s="139"/>
      <c r="K383" s="163"/>
      <c r="L383" s="163"/>
      <c r="M383" s="139"/>
      <c r="N383" s="13">
        <v>1310525.83</v>
      </c>
      <c r="O383" s="13" t="s">
        <v>334</v>
      </c>
      <c r="P383" s="142"/>
      <c r="Q383" s="143"/>
    </row>
    <row r="384" spans="1:17" x14ac:dyDescent="0.25">
      <c r="A384" s="143"/>
      <c r="B384" s="139"/>
      <c r="C384" s="139"/>
      <c r="D384" s="139"/>
      <c r="E384" s="139"/>
      <c r="F384" s="139"/>
      <c r="G384" s="139"/>
      <c r="H384" s="139"/>
      <c r="I384" s="142"/>
      <c r="J384" s="139"/>
      <c r="K384" s="163"/>
      <c r="L384" s="163"/>
      <c r="M384" s="139"/>
      <c r="N384" s="13">
        <v>346599.84</v>
      </c>
      <c r="O384" s="13" t="s">
        <v>335</v>
      </c>
      <c r="P384" s="142"/>
      <c r="Q384" s="143"/>
    </row>
    <row r="385" spans="1:17" ht="16.5" customHeight="1" x14ac:dyDescent="0.25">
      <c r="A385" s="143"/>
      <c r="B385" s="139"/>
      <c r="C385" s="139"/>
      <c r="D385" s="139"/>
      <c r="E385" s="139"/>
      <c r="F385" s="139"/>
      <c r="G385" s="139"/>
      <c r="H385" s="139"/>
      <c r="I385" s="142"/>
      <c r="J385" s="139"/>
      <c r="K385" s="163"/>
      <c r="L385" s="163"/>
      <c r="M385" s="139"/>
      <c r="N385" s="13">
        <v>244780.61</v>
      </c>
      <c r="O385" s="13" t="s">
        <v>364</v>
      </c>
      <c r="P385" s="142"/>
      <c r="Q385" s="143"/>
    </row>
    <row r="386" spans="1:17" ht="16.5" customHeight="1" x14ac:dyDescent="0.25">
      <c r="A386" s="143"/>
      <c r="B386" s="139"/>
      <c r="C386" s="139"/>
      <c r="D386" s="139"/>
      <c r="E386" s="139"/>
      <c r="F386" s="139"/>
      <c r="G386" s="139"/>
      <c r="H386" s="139"/>
      <c r="I386" s="142"/>
      <c r="J386" s="139"/>
      <c r="K386" s="163"/>
      <c r="L386" s="163"/>
      <c r="M386" s="139"/>
      <c r="N386" s="1">
        <v>747586.83</v>
      </c>
      <c r="O386" s="1" t="s">
        <v>365</v>
      </c>
      <c r="P386" s="142"/>
      <c r="Q386" s="143"/>
    </row>
    <row r="387" spans="1:17" ht="16.5" customHeight="1" x14ac:dyDescent="0.25">
      <c r="A387" s="143"/>
      <c r="B387" s="139"/>
      <c r="C387" s="139"/>
      <c r="D387" s="139"/>
      <c r="E387" s="139"/>
      <c r="F387" s="139"/>
      <c r="G387" s="139"/>
      <c r="H387" s="139"/>
      <c r="I387" s="142"/>
      <c r="J387" s="139"/>
      <c r="K387" s="163"/>
      <c r="L387" s="163"/>
      <c r="M387" s="139"/>
      <c r="N387" s="13">
        <v>1240695.45</v>
      </c>
      <c r="O387" s="1" t="s">
        <v>366</v>
      </c>
      <c r="P387" s="142"/>
      <c r="Q387" s="143"/>
    </row>
    <row r="388" spans="1:17" ht="16.5" customHeight="1" x14ac:dyDescent="0.25">
      <c r="A388" s="143"/>
      <c r="B388" s="139"/>
      <c r="C388" s="139"/>
      <c r="D388" s="139"/>
      <c r="E388" s="139"/>
      <c r="F388" s="139"/>
      <c r="G388" s="139"/>
      <c r="H388" s="139"/>
      <c r="I388" s="142"/>
      <c r="J388" s="139"/>
      <c r="K388" s="163"/>
      <c r="L388" s="163"/>
      <c r="M388" s="139"/>
      <c r="N388" s="13">
        <v>477462.95</v>
      </c>
      <c r="O388" s="13" t="s">
        <v>367</v>
      </c>
      <c r="P388" s="142"/>
      <c r="Q388" s="143"/>
    </row>
    <row r="389" spans="1:17" ht="16.5" customHeight="1" x14ac:dyDescent="0.25">
      <c r="A389" s="143"/>
      <c r="B389" s="139"/>
      <c r="C389" s="139"/>
      <c r="D389" s="139"/>
      <c r="E389" s="139"/>
      <c r="F389" s="139"/>
      <c r="G389" s="139"/>
      <c r="H389" s="139"/>
      <c r="I389" s="142"/>
      <c r="J389" s="139"/>
      <c r="K389" s="163"/>
      <c r="L389" s="163"/>
      <c r="M389" s="139"/>
      <c r="N389" s="1">
        <v>1177626.04</v>
      </c>
      <c r="O389" s="1" t="s">
        <v>368</v>
      </c>
      <c r="P389" s="142"/>
      <c r="Q389" s="143"/>
    </row>
    <row r="390" spans="1:17" ht="16.5" customHeight="1" x14ac:dyDescent="0.25">
      <c r="A390" s="143"/>
      <c r="B390" s="139"/>
      <c r="C390" s="139"/>
      <c r="D390" s="139"/>
      <c r="E390" s="139"/>
      <c r="F390" s="139"/>
      <c r="G390" s="139"/>
      <c r="H390" s="139"/>
      <c r="I390" s="142"/>
      <c r="J390" s="139"/>
      <c r="K390" s="163"/>
      <c r="L390" s="163"/>
      <c r="M390" s="139" t="s">
        <v>494</v>
      </c>
      <c r="N390" s="1">
        <v>1525313.58</v>
      </c>
      <c r="O390" s="1" t="s">
        <v>523</v>
      </c>
      <c r="P390" s="142"/>
      <c r="Q390" s="143"/>
    </row>
    <row r="391" spans="1:17" ht="188.25" customHeight="1" x14ac:dyDescent="0.25">
      <c r="A391" s="143"/>
      <c r="B391" s="139"/>
      <c r="C391" s="139"/>
      <c r="D391" s="139"/>
      <c r="E391" s="139"/>
      <c r="F391" s="139"/>
      <c r="G391" s="139"/>
      <c r="H391" s="139"/>
      <c r="I391" s="142"/>
      <c r="J391" s="139"/>
      <c r="K391" s="163"/>
      <c r="L391" s="163"/>
      <c r="M391" s="139"/>
      <c r="N391" s="1">
        <v>2980401.05</v>
      </c>
      <c r="O391" s="1" t="s">
        <v>497</v>
      </c>
      <c r="P391" s="142"/>
      <c r="Q391" s="143"/>
    </row>
    <row r="392" spans="1:17" ht="188.25" customHeight="1" x14ac:dyDescent="0.25">
      <c r="A392" s="143"/>
      <c r="B392" s="139"/>
      <c r="C392" s="139"/>
      <c r="D392" s="139"/>
      <c r="E392" s="139"/>
      <c r="F392" s="139"/>
      <c r="G392" s="139"/>
      <c r="H392" s="139"/>
      <c r="I392" s="142"/>
      <c r="J392" s="139"/>
      <c r="K392" s="163"/>
      <c r="L392" s="163"/>
      <c r="M392" s="139"/>
      <c r="N392" s="1">
        <v>425000</v>
      </c>
      <c r="O392" s="1" t="s">
        <v>498</v>
      </c>
      <c r="P392" s="142"/>
      <c r="Q392" s="143"/>
    </row>
    <row r="393" spans="1:17" x14ac:dyDescent="0.25">
      <c r="A393" s="143"/>
      <c r="B393" s="139"/>
      <c r="C393" s="139"/>
      <c r="D393" s="139"/>
      <c r="E393" s="139"/>
      <c r="F393" s="139"/>
      <c r="G393" s="139"/>
      <c r="H393" s="139"/>
      <c r="I393" s="142"/>
      <c r="J393" s="139"/>
      <c r="K393" s="163"/>
      <c r="L393" s="163"/>
      <c r="M393" s="139"/>
      <c r="N393" s="1">
        <v>2316499.56</v>
      </c>
      <c r="O393" s="13" t="s">
        <v>499</v>
      </c>
      <c r="P393" s="142"/>
      <c r="Q393" s="143"/>
    </row>
    <row r="394" spans="1:17" x14ac:dyDescent="0.25">
      <c r="A394" s="143"/>
      <c r="B394" s="139"/>
      <c r="C394" s="139"/>
      <c r="D394" s="139"/>
      <c r="E394" s="139"/>
      <c r="F394" s="139"/>
      <c r="G394" s="139"/>
      <c r="H394" s="139"/>
      <c r="I394" s="142"/>
      <c r="J394" s="139"/>
      <c r="K394" s="163"/>
      <c r="L394" s="163"/>
      <c r="M394" s="139"/>
      <c r="N394" s="1">
        <v>1000000</v>
      </c>
      <c r="O394" s="13" t="s">
        <v>500</v>
      </c>
      <c r="P394" s="142"/>
      <c r="Q394" s="143"/>
    </row>
    <row r="395" spans="1:17" x14ac:dyDescent="0.25">
      <c r="A395" s="143"/>
      <c r="B395" s="139"/>
      <c r="C395" s="139"/>
      <c r="D395" s="139"/>
      <c r="E395" s="139"/>
      <c r="F395" s="139"/>
      <c r="G395" s="139"/>
      <c r="H395" s="139"/>
      <c r="I395" s="142"/>
      <c r="J395" s="139"/>
      <c r="K395" s="163"/>
      <c r="L395" s="163"/>
      <c r="M395" s="139"/>
      <c r="N395" s="1">
        <v>2438088.14</v>
      </c>
      <c r="O395" s="1" t="s">
        <v>501</v>
      </c>
      <c r="P395" s="142"/>
      <c r="Q395" s="143"/>
    </row>
    <row r="396" spans="1:17" x14ac:dyDescent="0.25">
      <c r="A396" s="143"/>
      <c r="B396" s="139"/>
      <c r="C396" s="139"/>
      <c r="D396" s="139"/>
      <c r="E396" s="139"/>
      <c r="F396" s="139"/>
      <c r="G396" s="139"/>
      <c r="H396" s="139"/>
      <c r="I396" s="142"/>
      <c r="J396" s="139"/>
      <c r="K396" s="163"/>
      <c r="L396" s="163"/>
      <c r="M396" s="139"/>
      <c r="N396" s="1">
        <v>511778.3</v>
      </c>
      <c r="O396" s="1" t="s">
        <v>502</v>
      </c>
      <c r="P396" s="142"/>
      <c r="Q396" s="143"/>
    </row>
    <row r="397" spans="1:17" ht="63" x14ac:dyDescent="0.25">
      <c r="A397" s="143"/>
      <c r="B397" s="139"/>
      <c r="C397" s="139"/>
      <c r="D397" s="139"/>
      <c r="E397" s="139"/>
      <c r="F397" s="139"/>
      <c r="G397" s="139"/>
      <c r="H397" s="139"/>
      <c r="I397" s="142"/>
      <c r="J397" s="139"/>
      <c r="K397" s="163"/>
      <c r="L397" s="163"/>
      <c r="M397" s="2" t="s">
        <v>672</v>
      </c>
      <c r="N397" s="1">
        <v>2513451.36</v>
      </c>
      <c r="O397" s="1" t="s">
        <v>957</v>
      </c>
      <c r="P397" s="142"/>
      <c r="Q397" s="143"/>
    </row>
    <row r="398" spans="1:17" ht="78.75" customHeight="1" x14ac:dyDescent="0.25">
      <c r="A398" s="143"/>
      <c r="B398" s="139"/>
      <c r="C398" s="139"/>
      <c r="D398" s="139"/>
      <c r="E398" s="139"/>
      <c r="F398" s="139"/>
      <c r="G398" s="139"/>
      <c r="H398" s="139"/>
      <c r="I398" s="142"/>
      <c r="J398" s="139"/>
      <c r="K398" s="163"/>
      <c r="L398" s="163"/>
      <c r="M398" s="139" t="s">
        <v>673</v>
      </c>
      <c r="N398" s="1">
        <v>1279284.18</v>
      </c>
      <c r="O398" s="1" t="s">
        <v>958</v>
      </c>
      <c r="P398" s="142"/>
      <c r="Q398" s="143"/>
    </row>
    <row r="399" spans="1:17" x14ac:dyDescent="0.25">
      <c r="A399" s="143"/>
      <c r="B399" s="139"/>
      <c r="C399" s="139"/>
      <c r="D399" s="139"/>
      <c r="E399" s="139"/>
      <c r="F399" s="139"/>
      <c r="G399" s="139"/>
      <c r="H399" s="139"/>
      <c r="I399" s="142"/>
      <c r="J399" s="139"/>
      <c r="K399" s="163"/>
      <c r="L399" s="163"/>
      <c r="M399" s="139"/>
      <c r="N399" s="1">
        <v>751264.46</v>
      </c>
      <c r="O399" s="1" t="s">
        <v>959</v>
      </c>
      <c r="P399" s="142"/>
      <c r="Q399" s="143"/>
    </row>
    <row r="400" spans="1:17" ht="78.75" customHeight="1" x14ac:dyDescent="0.25">
      <c r="A400" s="143"/>
      <c r="B400" s="139"/>
      <c r="C400" s="139"/>
      <c r="D400" s="139"/>
      <c r="E400" s="139"/>
      <c r="F400" s="139"/>
      <c r="G400" s="139"/>
      <c r="H400" s="139"/>
      <c r="I400" s="142"/>
      <c r="J400" s="139"/>
      <c r="K400" s="163"/>
      <c r="L400" s="163"/>
      <c r="M400" s="139" t="s">
        <v>955</v>
      </c>
      <c r="N400" s="34">
        <f>200000</f>
        <v>200000</v>
      </c>
      <c r="O400" s="1" t="s">
        <v>1354</v>
      </c>
      <c r="P400" s="142"/>
      <c r="Q400" s="143"/>
    </row>
    <row r="401" spans="1:17" x14ac:dyDescent="0.25">
      <c r="A401" s="143"/>
      <c r="B401" s="139"/>
      <c r="C401" s="139"/>
      <c r="D401" s="139"/>
      <c r="E401" s="139"/>
      <c r="F401" s="139"/>
      <c r="G401" s="139"/>
      <c r="H401" s="139"/>
      <c r="I401" s="142"/>
      <c r="J401" s="139"/>
      <c r="K401" s="163"/>
      <c r="L401" s="163"/>
      <c r="M401" s="139"/>
      <c r="N401" s="34">
        <v>200000</v>
      </c>
      <c r="O401" s="1" t="s">
        <v>1355</v>
      </c>
      <c r="P401" s="142"/>
      <c r="Q401" s="143"/>
    </row>
    <row r="402" spans="1:17" x14ac:dyDescent="0.25">
      <c r="A402" s="143"/>
      <c r="B402" s="139"/>
      <c r="C402" s="139"/>
      <c r="D402" s="139"/>
      <c r="E402" s="139"/>
      <c r="F402" s="139"/>
      <c r="G402" s="139"/>
      <c r="H402" s="139"/>
      <c r="I402" s="142"/>
      <c r="J402" s="139"/>
      <c r="K402" s="163"/>
      <c r="L402" s="163"/>
      <c r="M402" s="139"/>
      <c r="N402" s="47">
        <v>779084.83</v>
      </c>
      <c r="O402" s="35" t="s">
        <v>3099</v>
      </c>
      <c r="P402" s="142"/>
      <c r="Q402" s="143"/>
    </row>
    <row r="403" spans="1:17" ht="204.75" x14ac:dyDescent="0.25">
      <c r="A403" s="143"/>
      <c r="B403" s="139"/>
      <c r="C403" s="139"/>
      <c r="D403" s="139"/>
      <c r="E403" s="139"/>
      <c r="F403" s="139"/>
      <c r="G403" s="139"/>
      <c r="H403" s="139"/>
      <c r="I403" s="142"/>
      <c r="J403" s="139"/>
      <c r="K403" s="163"/>
      <c r="L403" s="163"/>
      <c r="M403" s="2" t="s">
        <v>956</v>
      </c>
      <c r="N403" s="35">
        <v>3892417.81</v>
      </c>
      <c r="O403" s="35" t="s">
        <v>3100</v>
      </c>
      <c r="P403" s="142"/>
      <c r="Q403" s="143"/>
    </row>
    <row r="404" spans="1:17" ht="94.5" customHeight="1" x14ac:dyDescent="0.25">
      <c r="A404" s="143"/>
      <c r="B404" s="139"/>
      <c r="C404" s="139"/>
      <c r="D404" s="139"/>
      <c r="E404" s="139"/>
      <c r="F404" s="139"/>
      <c r="G404" s="139"/>
      <c r="H404" s="139"/>
      <c r="I404" s="142"/>
      <c r="J404" s="139"/>
      <c r="K404" s="163"/>
      <c r="L404" s="163"/>
      <c r="M404" s="139" t="s">
        <v>1353</v>
      </c>
      <c r="N404" s="47">
        <f>3004851.96</f>
        <v>3004851.96</v>
      </c>
      <c r="O404" s="35" t="s">
        <v>3101</v>
      </c>
      <c r="P404" s="142"/>
      <c r="Q404" s="143"/>
    </row>
    <row r="405" spans="1:17" x14ac:dyDescent="0.25">
      <c r="A405" s="143"/>
      <c r="B405" s="139"/>
      <c r="C405" s="139"/>
      <c r="D405" s="139"/>
      <c r="E405" s="139"/>
      <c r="F405" s="139"/>
      <c r="G405" s="139"/>
      <c r="H405" s="139"/>
      <c r="I405" s="142"/>
      <c r="J405" s="139"/>
      <c r="K405" s="163"/>
      <c r="L405" s="163"/>
      <c r="M405" s="139"/>
      <c r="N405" s="35">
        <v>1571866.55</v>
      </c>
      <c r="O405" s="35" t="s">
        <v>3102</v>
      </c>
      <c r="P405" s="142"/>
      <c r="Q405" s="143"/>
    </row>
    <row r="406" spans="1:17" ht="126" x14ac:dyDescent="0.25">
      <c r="A406" s="143"/>
      <c r="B406" s="139"/>
      <c r="C406" s="139"/>
      <c r="D406" s="139"/>
      <c r="E406" s="139"/>
      <c r="F406" s="139"/>
      <c r="G406" s="139"/>
      <c r="H406" s="139"/>
      <c r="I406" s="142"/>
      <c r="J406" s="139"/>
      <c r="K406" s="163"/>
      <c r="L406" s="163"/>
      <c r="M406" s="36" t="s">
        <v>3103</v>
      </c>
      <c r="N406" s="35"/>
      <c r="O406" s="35"/>
      <c r="P406" s="142"/>
      <c r="Q406" s="143"/>
    </row>
    <row r="407" spans="1:17" ht="157.5" customHeight="1" x14ac:dyDescent="0.25">
      <c r="A407" s="143">
        <v>4</v>
      </c>
      <c r="B407" s="139" t="s">
        <v>0</v>
      </c>
      <c r="C407" s="139" t="s">
        <v>52</v>
      </c>
      <c r="D407" s="139" t="s">
        <v>54</v>
      </c>
      <c r="E407" s="139" t="s">
        <v>44</v>
      </c>
      <c r="F407" s="139">
        <v>1</v>
      </c>
      <c r="G407" s="139" t="s">
        <v>55</v>
      </c>
      <c r="H407" s="139" t="s">
        <v>53</v>
      </c>
      <c r="I407" s="142">
        <v>33717481.420000002</v>
      </c>
      <c r="J407" s="141" t="s">
        <v>26</v>
      </c>
      <c r="K407" s="163" t="s">
        <v>134</v>
      </c>
      <c r="L407" s="145"/>
      <c r="M407" s="139" t="s">
        <v>350</v>
      </c>
      <c r="N407" s="18">
        <v>549883.32999999996</v>
      </c>
      <c r="O407" s="13" t="s">
        <v>503</v>
      </c>
      <c r="P407" s="142">
        <f>SUM(N407:N409)</f>
        <v>1681801.85</v>
      </c>
      <c r="Q407" s="143" t="s">
        <v>14</v>
      </c>
    </row>
    <row r="408" spans="1:17" x14ac:dyDescent="0.25">
      <c r="A408" s="143"/>
      <c r="B408" s="139"/>
      <c r="C408" s="139"/>
      <c r="D408" s="139"/>
      <c r="E408" s="139"/>
      <c r="F408" s="139"/>
      <c r="G408" s="139"/>
      <c r="H408" s="139"/>
      <c r="I408" s="142"/>
      <c r="J408" s="141"/>
      <c r="K408" s="163"/>
      <c r="L408" s="145"/>
      <c r="M408" s="139"/>
      <c r="N408" s="43">
        <v>1131918.52</v>
      </c>
      <c r="O408" s="39" t="s">
        <v>3104</v>
      </c>
      <c r="P408" s="142"/>
      <c r="Q408" s="143"/>
    </row>
    <row r="409" spans="1:17" ht="63" x14ac:dyDescent="0.25">
      <c r="A409" s="143"/>
      <c r="B409" s="139"/>
      <c r="C409" s="139"/>
      <c r="D409" s="139"/>
      <c r="E409" s="139"/>
      <c r="F409" s="139"/>
      <c r="G409" s="139"/>
      <c r="H409" s="139"/>
      <c r="I409" s="142"/>
      <c r="J409" s="141"/>
      <c r="K409" s="163"/>
      <c r="L409" s="145"/>
      <c r="M409" s="2" t="s">
        <v>960</v>
      </c>
      <c r="N409" s="18"/>
      <c r="O409" s="13"/>
      <c r="P409" s="142"/>
      <c r="Q409" s="143"/>
    </row>
    <row r="410" spans="1:17" ht="173.25" customHeight="1" x14ac:dyDescent="0.25">
      <c r="A410" s="143">
        <v>5</v>
      </c>
      <c r="B410" s="139" t="s">
        <v>2</v>
      </c>
      <c r="C410" s="143" t="s">
        <v>73</v>
      </c>
      <c r="D410" s="139" t="s">
        <v>68</v>
      </c>
      <c r="E410" s="139" t="s">
        <v>44</v>
      </c>
      <c r="F410" s="143">
        <v>1</v>
      </c>
      <c r="G410" s="139" t="s">
        <v>106</v>
      </c>
      <c r="H410" s="139" t="s">
        <v>101</v>
      </c>
      <c r="I410" s="141">
        <v>136904345.38999999</v>
      </c>
      <c r="J410" s="160" t="s">
        <v>26</v>
      </c>
      <c r="K410" s="176" t="s">
        <v>138</v>
      </c>
      <c r="L410" s="176" t="s">
        <v>139</v>
      </c>
      <c r="M410" s="14" t="s">
        <v>74</v>
      </c>
      <c r="N410" s="13"/>
      <c r="O410" s="13"/>
      <c r="P410" s="142">
        <f>N410</f>
        <v>0</v>
      </c>
      <c r="Q410" s="143" t="s">
        <v>13</v>
      </c>
    </row>
    <row r="411" spans="1:17" ht="78.75" x14ac:dyDescent="0.25">
      <c r="A411" s="143"/>
      <c r="B411" s="139"/>
      <c r="C411" s="143"/>
      <c r="D411" s="139"/>
      <c r="E411" s="139"/>
      <c r="F411" s="143"/>
      <c r="G411" s="139"/>
      <c r="H411" s="139"/>
      <c r="I411" s="141"/>
      <c r="J411" s="160"/>
      <c r="K411" s="176"/>
      <c r="L411" s="176"/>
      <c r="M411" s="2" t="s">
        <v>1356</v>
      </c>
      <c r="N411" s="13"/>
      <c r="O411" s="13"/>
      <c r="P411" s="142"/>
      <c r="Q411" s="143"/>
    </row>
    <row r="412" spans="1:17" x14ac:dyDescent="0.25">
      <c r="A412" s="143">
        <v>6</v>
      </c>
      <c r="B412" s="139" t="s">
        <v>43</v>
      </c>
      <c r="C412" s="139" t="s">
        <v>69</v>
      </c>
      <c r="D412" s="139" t="s">
        <v>191</v>
      </c>
      <c r="E412" s="139" t="s">
        <v>15</v>
      </c>
      <c r="F412" s="143" t="s">
        <v>15</v>
      </c>
      <c r="G412" s="139" t="s">
        <v>105</v>
      </c>
      <c r="H412" s="139" t="s">
        <v>101</v>
      </c>
      <c r="I412" s="141">
        <v>16240764.75</v>
      </c>
      <c r="J412" s="160" t="s">
        <v>26</v>
      </c>
      <c r="K412" s="176" t="s">
        <v>140</v>
      </c>
      <c r="L412" s="176" t="s">
        <v>117</v>
      </c>
      <c r="M412" s="144" t="s">
        <v>172</v>
      </c>
      <c r="N412" s="13">
        <v>3016371.94</v>
      </c>
      <c r="O412" s="13" t="s">
        <v>173</v>
      </c>
      <c r="P412" s="142">
        <f>SUM(N412:N419)</f>
        <v>14383151.32</v>
      </c>
      <c r="Q412" s="143" t="s">
        <v>14</v>
      </c>
    </row>
    <row r="413" spans="1:17" x14ac:dyDescent="0.25">
      <c r="A413" s="143"/>
      <c r="B413" s="139"/>
      <c r="C413" s="139"/>
      <c r="D413" s="139"/>
      <c r="E413" s="139"/>
      <c r="F413" s="143"/>
      <c r="G413" s="139"/>
      <c r="H413" s="139"/>
      <c r="I413" s="141"/>
      <c r="J413" s="160"/>
      <c r="K413" s="176"/>
      <c r="L413" s="176"/>
      <c r="M413" s="144"/>
      <c r="N413" s="13">
        <v>261694.37</v>
      </c>
      <c r="O413" s="13" t="s">
        <v>174</v>
      </c>
      <c r="P413" s="142"/>
      <c r="Q413" s="143"/>
    </row>
    <row r="414" spans="1:17" x14ac:dyDescent="0.25">
      <c r="A414" s="143"/>
      <c r="B414" s="139"/>
      <c r="C414" s="139"/>
      <c r="D414" s="139"/>
      <c r="E414" s="139"/>
      <c r="F414" s="143"/>
      <c r="G414" s="139"/>
      <c r="H414" s="139"/>
      <c r="I414" s="141"/>
      <c r="J414" s="160"/>
      <c r="K414" s="176"/>
      <c r="L414" s="176"/>
      <c r="M414" s="144"/>
      <c r="N414" s="13">
        <v>3097209.81</v>
      </c>
      <c r="O414" s="13" t="s">
        <v>175</v>
      </c>
      <c r="P414" s="142"/>
      <c r="Q414" s="143"/>
    </row>
    <row r="415" spans="1:17" x14ac:dyDescent="0.25">
      <c r="A415" s="143"/>
      <c r="B415" s="139"/>
      <c r="C415" s="139"/>
      <c r="D415" s="139"/>
      <c r="E415" s="139"/>
      <c r="F415" s="143"/>
      <c r="G415" s="139"/>
      <c r="H415" s="139"/>
      <c r="I415" s="141"/>
      <c r="J415" s="160"/>
      <c r="K415" s="176"/>
      <c r="L415" s="176"/>
      <c r="M415" s="144"/>
      <c r="N415" s="13">
        <v>268707.7</v>
      </c>
      <c r="O415" s="13" t="s">
        <v>176</v>
      </c>
      <c r="P415" s="142"/>
      <c r="Q415" s="143"/>
    </row>
    <row r="416" spans="1:17" ht="31.5" x14ac:dyDescent="0.25">
      <c r="A416" s="143"/>
      <c r="B416" s="139"/>
      <c r="C416" s="139"/>
      <c r="D416" s="139"/>
      <c r="E416" s="139"/>
      <c r="F416" s="143"/>
      <c r="G416" s="139"/>
      <c r="H416" s="139"/>
      <c r="I416" s="141"/>
      <c r="J416" s="160"/>
      <c r="K416" s="176"/>
      <c r="L416" s="176"/>
      <c r="M416" s="144"/>
      <c r="N416" s="13">
        <v>2485731.11</v>
      </c>
      <c r="O416" s="1" t="s">
        <v>177</v>
      </c>
      <c r="P416" s="142"/>
      <c r="Q416" s="143"/>
    </row>
    <row r="417" spans="1:17" x14ac:dyDescent="0.25">
      <c r="A417" s="143"/>
      <c r="B417" s="139"/>
      <c r="C417" s="139"/>
      <c r="D417" s="139"/>
      <c r="E417" s="139"/>
      <c r="F417" s="143"/>
      <c r="G417" s="139"/>
      <c r="H417" s="139"/>
      <c r="I417" s="141"/>
      <c r="J417" s="160"/>
      <c r="K417" s="176"/>
      <c r="L417" s="176"/>
      <c r="M417" s="144"/>
      <c r="N417" s="13">
        <v>215657.04</v>
      </c>
      <c r="O417" s="13" t="s">
        <v>118</v>
      </c>
      <c r="P417" s="142"/>
      <c r="Q417" s="143"/>
    </row>
    <row r="418" spans="1:17" x14ac:dyDescent="0.25">
      <c r="A418" s="143"/>
      <c r="B418" s="139"/>
      <c r="C418" s="139"/>
      <c r="D418" s="139"/>
      <c r="E418" s="139"/>
      <c r="F418" s="143"/>
      <c r="G418" s="139"/>
      <c r="H418" s="139"/>
      <c r="I418" s="141"/>
      <c r="J418" s="160"/>
      <c r="K418" s="176"/>
      <c r="L418" s="176"/>
      <c r="M418" s="144"/>
      <c r="N418" s="13">
        <v>4635603.6900000004</v>
      </c>
      <c r="O418" s="13" t="s">
        <v>178</v>
      </c>
      <c r="P418" s="142"/>
      <c r="Q418" s="143"/>
    </row>
    <row r="419" spans="1:17" x14ac:dyDescent="0.25">
      <c r="A419" s="143"/>
      <c r="B419" s="139"/>
      <c r="C419" s="139"/>
      <c r="D419" s="139"/>
      <c r="E419" s="139"/>
      <c r="F419" s="143"/>
      <c r="G419" s="139"/>
      <c r="H419" s="139"/>
      <c r="I419" s="141"/>
      <c r="J419" s="160"/>
      <c r="K419" s="176"/>
      <c r="L419" s="176"/>
      <c r="M419" s="144"/>
      <c r="N419" s="13">
        <v>402175.66</v>
      </c>
      <c r="O419" s="13" t="s">
        <v>179</v>
      </c>
      <c r="P419" s="142"/>
      <c r="Q419" s="143"/>
    </row>
    <row r="420" spans="1:17" x14ac:dyDescent="0.25">
      <c r="A420" s="143"/>
      <c r="B420" s="139"/>
      <c r="C420" s="139"/>
      <c r="D420" s="139" t="s">
        <v>192</v>
      </c>
      <c r="E420" s="139"/>
      <c r="F420" s="143"/>
      <c r="G420" s="139"/>
      <c r="H420" s="139"/>
      <c r="I420" s="141">
        <v>3675182.95</v>
      </c>
      <c r="J420" s="160"/>
      <c r="K420" s="176"/>
      <c r="L420" s="176"/>
      <c r="M420" s="144"/>
      <c r="N420" s="13">
        <v>1450519.22</v>
      </c>
      <c r="O420" s="13" t="s">
        <v>180</v>
      </c>
      <c r="P420" s="142">
        <f>SUM(N420:N426)</f>
        <v>3350453.6100000003</v>
      </c>
      <c r="Q420" s="143" t="s">
        <v>14</v>
      </c>
    </row>
    <row r="421" spans="1:17" x14ac:dyDescent="0.25">
      <c r="A421" s="143"/>
      <c r="B421" s="139"/>
      <c r="C421" s="139"/>
      <c r="D421" s="139"/>
      <c r="E421" s="139"/>
      <c r="F421" s="143"/>
      <c r="G421" s="139"/>
      <c r="H421" s="139"/>
      <c r="I421" s="141"/>
      <c r="J421" s="160"/>
      <c r="K421" s="176"/>
      <c r="L421" s="176"/>
      <c r="M421" s="144"/>
      <c r="N421" s="13">
        <v>125844.13</v>
      </c>
      <c r="O421" s="13" t="s">
        <v>181</v>
      </c>
      <c r="P421" s="142"/>
      <c r="Q421" s="143"/>
    </row>
    <row r="422" spans="1:17" x14ac:dyDescent="0.25">
      <c r="A422" s="143"/>
      <c r="B422" s="139"/>
      <c r="C422" s="139"/>
      <c r="D422" s="139"/>
      <c r="E422" s="139"/>
      <c r="F422" s="143"/>
      <c r="G422" s="139"/>
      <c r="H422" s="139"/>
      <c r="I422" s="141"/>
      <c r="J422" s="160"/>
      <c r="K422" s="176"/>
      <c r="L422" s="176"/>
      <c r="M422" s="144"/>
      <c r="N422" s="13">
        <v>1070005.23</v>
      </c>
      <c r="O422" s="13" t="s">
        <v>182</v>
      </c>
      <c r="P422" s="142"/>
      <c r="Q422" s="143"/>
    </row>
    <row r="423" spans="1:17" x14ac:dyDescent="0.25">
      <c r="A423" s="143"/>
      <c r="B423" s="139"/>
      <c r="C423" s="139"/>
      <c r="D423" s="139"/>
      <c r="E423" s="139"/>
      <c r="F423" s="143"/>
      <c r="G423" s="139"/>
      <c r="H423" s="139"/>
      <c r="I423" s="141"/>
      <c r="J423" s="160"/>
      <c r="K423" s="176"/>
      <c r="L423" s="176"/>
      <c r="M423" s="144"/>
      <c r="N423" s="13">
        <v>92831.5</v>
      </c>
      <c r="O423" s="13" t="s">
        <v>183</v>
      </c>
      <c r="P423" s="142"/>
      <c r="Q423" s="143"/>
    </row>
    <row r="424" spans="1:17" x14ac:dyDescent="0.25">
      <c r="A424" s="143"/>
      <c r="B424" s="139"/>
      <c r="C424" s="139"/>
      <c r="D424" s="139"/>
      <c r="E424" s="139"/>
      <c r="F424" s="143"/>
      <c r="G424" s="139"/>
      <c r="H424" s="139"/>
      <c r="I424" s="141"/>
      <c r="J424" s="160"/>
      <c r="K424" s="176"/>
      <c r="L424" s="176"/>
      <c r="M424" s="144"/>
      <c r="N424" s="13">
        <v>294855.74</v>
      </c>
      <c r="O424" s="13" t="s">
        <v>121</v>
      </c>
      <c r="P424" s="142"/>
      <c r="Q424" s="143"/>
    </row>
    <row r="425" spans="1:17" x14ac:dyDescent="0.25">
      <c r="A425" s="143"/>
      <c r="B425" s="139"/>
      <c r="C425" s="139"/>
      <c r="D425" s="139"/>
      <c r="E425" s="139"/>
      <c r="F425" s="143"/>
      <c r="G425" s="139"/>
      <c r="H425" s="139"/>
      <c r="I425" s="141"/>
      <c r="J425" s="160"/>
      <c r="K425" s="176"/>
      <c r="L425" s="176"/>
      <c r="M425" s="144"/>
      <c r="N425" s="13">
        <v>25581.09</v>
      </c>
      <c r="O425" s="13" t="s">
        <v>184</v>
      </c>
      <c r="P425" s="142"/>
      <c r="Q425" s="143"/>
    </row>
    <row r="426" spans="1:17" x14ac:dyDescent="0.25">
      <c r="A426" s="143"/>
      <c r="B426" s="139"/>
      <c r="C426" s="139"/>
      <c r="D426" s="139"/>
      <c r="E426" s="139"/>
      <c r="F426" s="143"/>
      <c r="G426" s="139"/>
      <c r="H426" s="139"/>
      <c r="I426" s="141"/>
      <c r="J426" s="160"/>
      <c r="K426" s="176"/>
      <c r="L426" s="176"/>
      <c r="M426" s="144"/>
      <c r="N426" s="13">
        <v>290816.7</v>
      </c>
      <c r="O426" s="13" t="s">
        <v>244</v>
      </c>
      <c r="P426" s="142"/>
      <c r="Q426" s="143"/>
    </row>
    <row r="427" spans="1:17" x14ac:dyDescent="0.25">
      <c r="A427" s="143"/>
      <c r="B427" s="139"/>
      <c r="C427" s="139"/>
      <c r="D427" s="139" t="s">
        <v>193</v>
      </c>
      <c r="E427" s="139"/>
      <c r="F427" s="143"/>
      <c r="G427" s="139"/>
      <c r="H427" s="139"/>
      <c r="I427" s="141">
        <v>3769692.71</v>
      </c>
      <c r="J427" s="160"/>
      <c r="K427" s="176"/>
      <c r="L427" s="176"/>
      <c r="M427" s="144"/>
      <c r="N427" s="13">
        <v>850228.98</v>
      </c>
      <c r="O427" s="13" t="s">
        <v>185</v>
      </c>
      <c r="P427" s="142">
        <f>SUM(N427:N435)</f>
        <v>2966056.61</v>
      </c>
      <c r="Q427" s="143" t="s">
        <v>14</v>
      </c>
    </row>
    <row r="428" spans="1:17" x14ac:dyDescent="0.25">
      <c r="A428" s="143"/>
      <c r="B428" s="139"/>
      <c r="C428" s="139"/>
      <c r="D428" s="139"/>
      <c r="E428" s="139"/>
      <c r="F428" s="143"/>
      <c r="G428" s="139"/>
      <c r="H428" s="139"/>
      <c r="I428" s="141"/>
      <c r="J428" s="160"/>
      <c r="K428" s="176"/>
      <c r="L428" s="176"/>
      <c r="M428" s="144"/>
      <c r="N428" s="13">
        <v>73764.160000000003</v>
      </c>
      <c r="O428" s="13" t="s">
        <v>186</v>
      </c>
      <c r="P428" s="142"/>
      <c r="Q428" s="143"/>
    </row>
    <row r="429" spans="1:17" x14ac:dyDescent="0.25">
      <c r="A429" s="143"/>
      <c r="B429" s="139"/>
      <c r="C429" s="139"/>
      <c r="D429" s="139"/>
      <c r="E429" s="139"/>
      <c r="F429" s="143"/>
      <c r="G429" s="139"/>
      <c r="H429" s="139"/>
      <c r="I429" s="141"/>
      <c r="J429" s="160"/>
      <c r="K429" s="176"/>
      <c r="L429" s="176"/>
      <c r="M429" s="144"/>
      <c r="N429" s="13">
        <v>947391.58</v>
      </c>
      <c r="O429" s="13" t="s">
        <v>187</v>
      </c>
      <c r="P429" s="142"/>
      <c r="Q429" s="143"/>
    </row>
    <row r="430" spans="1:17" x14ac:dyDescent="0.25">
      <c r="A430" s="143"/>
      <c r="B430" s="139"/>
      <c r="C430" s="139"/>
      <c r="D430" s="139"/>
      <c r="E430" s="139"/>
      <c r="F430" s="143"/>
      <c r="G430" s="139"/>
      <c r="H430" s="139"/>
      <c r="I430" s="141"/>
      <c r="J430" s="160"/>
      <c r="K430" s="176"/>
      <c r="L430" s="176"/>
      <c r="M430" s="144"/>
      <c r="N430" s="13">
        <v>82193.789999999994</v>
      </c>
      <c r="O430" s="13" t="s">
        <v>188</v>
      </c>
      <c r="P430" s="142"/>
      <c r="Q430" s="143"/>
    </row>
    <row r="431" spans="1:17" x14ac:dyDescent="0.25">
      <c r="A431" s="143"/>
      <c r="B431" s="139"/>
      <c r="C431" s="139"/>
      <c r="D431" s="139"/>
      <c r="E431" s="139"/>
      <c r="F431" s="143"/>
      <c r="G431" s="139"/>
      <c r="H431" s="139"/>
      <c r="I431" s="141"/>
      <c r="J431" s="160"/>
      <c r="K431" s="176"/>
      <c r="L431" s="176"/>
      <c r="M431" s="144"/>
      <c r="N431" s="13">
        <v>125054.6</v>
      </c>
      <c r="O431" s="13" t="s">
        <v>189</v>
      </c>
      <c r="P431" s="142"/>
      <c r="Q431" s="143"/>
    </row>
    <row r="432" spans="1:17" x14ac:dyDescent="0.25">
      <c r="A432" s="143"/>
      <c r="B432" s="139"/>
      <c r="C432" s="139"/>
      <c r="D432" s="139"/>
      <c r="E432" s="139"/>
      <c r="F432" s="143"/>
      <c r="G432" s="139"/>
      <c r="H432" s="139"/>
      <c r="I432" s="141"/>
      <c r="J432" s="160"/>
      <c r="K432" s="176"/>
      <c r="L432" s="176"/>
      <c r="M432" s="144"/>
      <c r="N432" s="13">
        <v>10849.49</v>
      </c>
      <c r="O432" s="13" t="s">
        <v>190</v>
      </c>
      <c r="P432" s="142"/>
      <c r="Q432" s="143"/>
    </row>
    <row r="433" spans="1:17" x14ac:dyDescent="0.25">
      <c r="A433" s="143"/>
      <c r="B433" s="139"/>
      <c r="C433" s="139"/>
      <c r="D433" s="139"/>
      <c r="E433" s="139"/>
      <c r="F433" s="143"/>
      <c r="G433" s="139"/>
      <c r="H433" s="139"/>
      <c r="I433" s="141"/>
      <c r="J433" s="160"/>
      <c r="K433" s="176"/>
      <c r="L433" s="176"/>
      <c r="M433" s="144"/>
      <c r="N433" s="13">
        <v>706011.67</v>
      </c>
      <c r="O433" s="13" t="s">
        <v>245</v>
      </c>
      <c r="P433" s="142"/>
      <c r="Q433" s="143"/>
    </row>
    <row r="434" spans="1:17" x14ac:dyDescent="0.25">
      <c r="A434" s="143"/>
      <c r="B434" s="139"/>
      <c r="C434" s="139"/>
      <c r="D434" s="139"/>
      <c r="E434" s="139"/>
      <c r="F434" s="143"/>
      <c r="G434" s="139"/>
      <c r="H434" s="139"/>
      <c r="I434" s="141"/>
      <c r="J434" s="160"/>
      <c r="K434" s="176"/>
      <c r="L434" s="176"/>
      <c r="M434" s="144"/>
      <c r="N434" s="13">
        <v>156946.01999999999</v>
      </c>
      <c r="O434" s="13" t="s">
        <v>246</v>
      </c>
      <c r="P434" s="142"/>
      <c r="Q434" s="143"/>
    </row>
    <row r="435" spans="1:17" x14ac:dyDescent="0.25">
      <c r="A435" s="143"/>
      <c r="B435" s="139"/>
      <c r="C435" s="139"/>
      <c r="D435" s="139"/>
      <c r="E435" s="139"/>
      <c r="F435" s="143"/>
      <c r="G435" s="139"/>
      <c r="H435" s="139"/>
      <c r="I435" s="141"/>
      <c r="J435" s="160"/>
      <c r="K435" s="176"/>
      <c r="L435" s="176"/>
      <c r="M435" s="144"/>
      <c r="N435" s="13">
        <v>13616.32</v>
      </c>
      <c r="O435" s="13" t="s">
        <v>247</v>
      </c>
      <c r="P435" s="142"/>
      <c r="Q435" s="143"/>
    </row>
    <row r="436" spans="1:17" x14ac:dyDescent="0.25">
      <c r="A436" s="143">
        <v>7</v>
      </c>
      <c r="B436" s="139" t="s">
        <v>43</v>
      </c>
      <c r="C436" s="139" t="s">
        <v>70</v>
      </c>
      <c r="D436" s="139" t="s">
        <v>107</v>
      </c>
      <c r="E436" s="139" t="s">
        <v>15</v>
      </c>
      <c r="F436" s="143" t="s">
        <v>15</v>
      </c>
      <c r="G436" s="139" t="s">
        <v>105</v>
      </c>
      <c r="H436" s="139" t="s">
        <v>101</v>
      </c>
      <c r="I436" s="141">
        <v>17830672.510000002</v>
      </c>
      <c r="J436" s="160" t="s">
        <v>26</v>
      </c>
      <c r="K436" s="176" t="s">
        <v>129</v>
      </c>
      <c r="L436" s="176" t="s">
        <v>117</v>
      </c>
      <c r="M436" s="144" t="s">
        <v>194</v>
      </c>
      <c r="N436" s="13">
        <v>3638944.32</v>
      </c>
      <c r="O436" s="13" t="s">
        <v>197</v>
      </c>
      <c r="P436" s="142">
        <f>SUM(N436:N440)</f>
        <v>15088976.819999998</v>
      </c>
      <c r="Q436" s="143" t="s">
        <v>14</v>
      </c>
    </row>
    <row r="437" spans="1:17" x14ac:dyDescent="0.25">
      <c r="A437" s="143"/>
      <c r="B437" s="139"/>
      <c r="C437" s="139"/>
      <c r="D437" s="139"/>
      <c r="E437" s="139"/>
      <c r="F437" s="143"/>
      <c r="G437" s="139"/>
      <c r="H437" s="139"/>
      <c r="I437" s="141"/>
      <c r="J437" s="160"/>
      <c r="K437" s="176"/>
      <c r="L437" s="176"/>
      <c r="M437" s="144"/>
      <c r="N437" s="13">
        <v>315707.5</v>
      </c>
      <c r="O437" s="13" t="s">
        <v>198</v>
      </c>
      <c r="P437" s="142"/>
      <c r="Q437" s="143"/>
    </row>
    <row r="438" spans="1:17" x14ac:dyDescent="0.25">
      <c r="A438" s="143"/>
      <c r="B438" s="139"/>
      <c r="C438" s="139"/>
      <c r="D438" s="139"/>
      <c r="E438" s="139"/>
      <c r="F438" s="143"/>
      <c r="G438" s="139"/>
      <c r="H438" s="139"/>
      <c r="I438" s="141"/>
      <c r="J438" s="160"/>
      <c r="K438" s="176"/>
      <c r="L438" s="176"/>
      <c r="M438" s="144"/>
      <c r="N438" s="13">
        <v>4444081.8899999997</v>
      </c>
      <c r="O438" s="13" t="s">
        <v>199</v>
      </c>
      <c r="P438" s="142"/>
      <c r="Q438" s="143"/>
    </row>
    <row r="439" spans="1:17" x14ac:dyDescent="0.25">
      <c r="A439" s="143"/>
      <c r="B439" s="139"/>
      <c r="C439" s="139"/>
      <c r="D439" s="139"/>
      <c r="E439" s="139"/>
      <c r="F439" s="143"/>
      <c r="G439" s="139"/>
      <c r="H439" s="139"/>
      <c r="I439" s="141"/>
      <c r="J439" s="160"/>
      <c r="K439" s="176"/>
      <c r="L439" s="176"/>
      <c r="M439" s="144"/>
      <c r="N439" s="13">
        <v>385559.62</v>
      </c>
      <c r="O439" s="13" t="s">
        <v>200</v>
      </c>
      <c r="P439" s="142"/>
      <c r="Q439" s="143"/>
    </row>
    <row r="440" spans="1:17" x14ac:dyDescent="0.25">
      <c r="A440" s="143"/>
      <c r="B440" s="139"/>
      <c r="C440" s="139"/>
      <c r="D440" s="139"/>
      <c r="E440" s="139"/>
      <c r="F440" s="143"/>
      <c r="G440" s="139"/>
      <c r="H440" s="139"/>
      <c r="I440" s="141"/>
      <c r="J440" s="160"/>
      <c r="K440" s="176"/>
      <c r="L440" s="176"/>
      <c r="M440" s="144"/>
      <c r="N440" s="13">
        <v>6304683.4900000002</v>
      </c>
      <c r="O440" s="13" t="s">
        <v>248</v>
      </c>
      <c r="P440" s="142"/>
      <c r="Q440" s="143"/>
    </row>
    <row r="441" spans="1:17" x14ac:dyDescent="0.25">
      <c r="A441" s="143">
        <v>8</v>
      </c>
      <c r="B441" s="139" t="s">
        <v>43</v>
      </c>
      <c r="C441" s="139" t="s">
        <v>71</v>
      </c>
      <c r="D441" s="139" t="s">
        <v>72</v>
      </c>
      <c r="E441" s="139" t="s">
        <v>15</v>
      </c>
      <c r="F441" s="143" t="s">
        <v>15</v>
      </c>
      <c r="G441" s="139" t="s">
        <v>106</v>
      </c>
      <c r="H441" s="139" t="s">
        <v>101</v>
      </c>
      <c r="I441" s="141">
        <v>8535297.2411000002</v>
      </c>
      <c r="J441" s="160" t="s">
        <v>26</v>
      </c>
      <c r="K441" s="176" t="s">
        <v>141</v>
      </c>
      <c r="L441" s="176" t="s">
        <v>117</v>
      </c>
      <c r="M441" s="144" t="s">
        <v>195</v>
      </c>
      <c r="N441" s="13">
        <v>1393897.73</v>
      </c>
      <c r="O441" s="13" t="s">
        <v>201</v>
      </c>
      <c r="P441" s="142">
        <f>SUM(N441:N453)</f>
        <v>7282086.6100000003</v>
      </c>
      <c r="Q441" s="143" t="s">
        <v>14</v>
      </c>
    </row>
    <row r="442" spans="1:17" x14ac:dyDescent="0.25">
      <c r="A442" s="143"/>
      <c r="B442" s="139"/>
      <c r="C442" s="139"/>
      <c r="D442" s="139"/>
      <c r="E442" s="139"/>
      <c r="F442" s="143"/>
      <c r="G442" s="139"/>
      <c r="H442" s="139"/>
      <c r="I442" s="141"/>
      <c r="J442" s="160"/>
      <c r="K442" s="176"/>
      <c r="L442" s="176"/>
      <c r="M442" s="144"/>
      <c r="N442" s="13">
        <v>120931.77</v>
      </c>
      <c r="O442" s="13" t="s">
        <v>202</v>
      </c>
      <c r="P442" s="142"/>
      <c r="Q442" s="143"/>
    </row>
    <row r="443" spans="1:17" x14ac:dyDescent="0.25">
      <c r="A443" s="143"/>
      <c r="B443" s="139"/>
      <c r="C443" s="139"/>
      <c r="D443" s="139"/>
      <c r="E443" s="139"/>
      <c r="F443" s="143"/>
      <c r="G443" s="139"/>
      <c r="H443" s="139"/>
      <c r="I443" s="141"/>
      <c r="J443" s="160"/>
      <c r="K443" s="176"/>
      <c r="L443" s="176"/>
      <c r="M443" s="144"/>
      <c r="N443" s="13">
        <v>694306.6</v>
      </c>
      <c r="O443" s="13" t="s">
        <v>203</v>
      </c>
      <c r="P443" s="142"/>
      <c r="Q443" s="143"/>
    </row>
    <row r="444" spans="1:17" x14ac:dyDescent="0.25">
      <c r="A444" s="143"/>
      <c r="B444" s="139"/>
      <c r="C444" s="139"/>
      <c r="D444" s="139"/>
      <c r="E444" s="139"/>
      <c r="F444" s="143"/>
      <c r="G444" s="139"/>
      <c r="H444" s="139"/>
      <c r="I444" s="141"/>
      <c r="J444" s="160"/>
      <c r="K444" s="176"/>
      <c r="L444" s="176"/>
      <c r="M444" s="144"/>
      <c r="N444" s="13">
        <v>60236.65</v>
      </c>
      <c r="O444" s="13" t="s">
        <v>204</v>
      </c>
      <c r="P444" s="142"/>
      <c r="Q444" s="143"/>
    </row>
    <row r="445" spans="1:17" x14ac:dyDescent="0.25">
      <c r="A445" s="143"/>
      <c r="B445" s="139"/>
      <c r="C445" s="139"/>
      <c r="D445" s="139"/>
      <c r="E445" s="139"/>
      <c r="F445" s="143"/>
      <c r="G445" s="139"/>
      <c r="H445" s="139"/>
      <c r="I445" s="141"/>
      <c r="J445" s="160"/>
      <c r="K445" s="176"/>
      <c r="L445" s="176"/>
      <c r="M445" s="144"/>
      <c r="N445" s="13">
        <v>434903</v>
      </c>
      <c r="O445" s="13" t="s">
        <v>123</v>
      </c>
      <c r="P445" s="142"/>
      <c r="Q445" s="143"/>
    </row>
    <row r="446" spans="1:17" x14ac:dyDescent="0.25">
      <c r="A446" s="143"/>
      <c r="B446" s="139"/>
      <c r="C446" s="139"/>
      <c r="D446" s="139"/>
      <c r="E446" s="139"/>
      <c r="F446" s="143"/>
      <c r="G446" s="139"/>
      <c r="H446" s="139"/>
      <c r="I446" s="141"/>
      <c r="J446" s="160"/>
      <c r="K446" s="176"/>
      <c r="L446" s="176"/>
      <c r="M446" s="144"/>
      <c r="N446" s="13">
        <v>37731.31</v>
      </c>
      <c r="O446" s="13" t="s">
        <v>170</v>
      </c>
      <c r="P446" s="142"/>
      <c r="Q446" s="143"/>
    </row>
    <row r="447" spans="1:17" x14ac:dyDescent="0.25">
      <c r="A447" s="143"/>
      <c r="B447" s="139"/>
      <c r="C447" s="139"/>
      <c r="D447" s="139"/>
      <c r="E447" s="139"/>
      <c r="F447" s="143"/>
      <c r="G447" s="139"/>
      <c r="H447" s="139"/>
      <c r="I447" s="141"/>
      <c r="J447" s="160"/>
      <c r="K447" s="176"/>
      <c r="L447" s="176"/>
      <c r="M447" s="144"/>
      <c r="N447" s="13">
        <v>431466.06</v>
      </c>
      <c r="O447" s="13" t="s">
        <v>205</v>
      </c>
      <c r="P447" s="142"/>
      <c r="Q447" s="143"/>
    </row>
    <row r="448" spans="1:17" x14ac:dyDescent="0.25">
      <c r="A448" s="143"/>
      <c r="B448" s="139"/>
      <c r="C448" s="139"/>
      <c r="D448" s="139"/>
      <c r="E448" s="139"/>
      <c r="F448" s="143"/>
      <c r="G448" s="139"/>
      <c r="H448" s="139"/>
      <c r="I448" s="141"/>
      <c r="J448" s="160"/>
      <c r="K448" s="176"/>
      <c r="L448" s="176"/>
      <c r="M448" s="144"/>
      <c r="N448" s="13">
        <v>37433.129999999997</v>
      </c>
      <c r="O448" s="13" t="s">
        <v>206</v>
      </c>
      <c r="P448" s="142"/>
      <c r="Q448" s="143"/>
    </row>
    <row r="449" spans="1:17" x14ac:dyDescent="0.25">
      <c r="A449" s="143"/>
      <c r="B449" s="139"/>
      <c r="C449" s="139"/>
      <c r="D449" s="139"/>
      <c r="E449" s="139"/>
      <c r="F449" s="143"/>
      <c r="G449" s="139"/>
      <c r="H449" s="139"/>
      <c r="I449" s="141"/>
      <c r="J449" s="160"/>
      <c r="K449" s="176"/>
      <c r="L449" s="176"/>
      <c r="M449" s="144"/>
      <c r="N449" s="13">
        <v>1062228.58</v>
      </c>
      <c r="O449" s="13" t="s">
        <v>207</v>
      </c>
      <c r="P449" s="142"/>
      <c r="Q449" s="143"/>
    </row>
    <row r="450" spans="1:17" x14ac:dyDescent="0.25">
      <c r="A450" s="143"/>
      <c r="B450" s="139"/>
      <c r="C450" s="139"/>
      <c r="D450" s="139"/>
      <c r="E450" s="139"/>
      <c r="F450" s="143"/>
      <c r="G450" s="139"/>
      <c r="H450" s="139"/>
      <c r="I450" s="141"/>
      <c r="J450" s="160"/>
      <c r="K450" s="176"/>
      <c r="L450" s="176"/>
      <c r="M450" s="144"/>
      <c r="N450" s="13">
        <v>92156.82</v>
      </c>
      <c r="O450" s="13" t="s">
        <v>124</v>
      </c>
      <c r="P450" s="142"/>
      <c r="Q450" s="143"/>
    </row>
    <row r="451" spans="1:17" x14ac:dyDescent="0.25">
      <c r="A451" s="143"/>
      <c r="B451" s="139"/>
      <c r="C451" s="139"/>
      <c r="D451" s="139"/>
      <c r="E451" s="139"/>
      <c r="F451" s="143"/>
      <c r="G451" s="139"/>
      <c r="H451" s="139"/>
      <c r="I451" s="141"/>
      <c r="J451" s="160"/>
      <c r="K451" s="176"/>
      <c r="L451" s="176"/>
      <c r="M451" s="144"/>
      <c r="N451" s="13">
        <v>1336179.1000000001</v>
      </c>
      <c r="O451" s="13" t="s">
        <v>251</v>
      </c>
      <c r="P451" s="142"/>
      <c r="Q451" s="143"/>
    </row>
    <row r="452" spans="1:17" x14ac:dyDescent="0.25">
      <c r="A452" s="143"/>
      <c r="B452" s="139"/>
      <c r="C452" s="139"/>
      <c r="D452" s="139"/>
      <c r="E452" s="139"/>
      <c r="F452" s="143"/>
      <c r="G452" s="139"/>
      <c r="H452" s="139"/>
      <c r="I452" s="141"/>
      <c r="J452" s="160"/>
      <c r="K452" s="176"/>
      <c r="L452" s="176"/>
      <c r="M452" s="144"/>
      <c r="N452" s="13">
        <v>126183.62</v>
      </c>
      <c r="O452" s="13" t="s">
        <v>250</v>
      </c>
      <c r="P452" s="142"/>
      <c r="Q452" s="143"/>
    </row>
    <row r="453" spans="1:17" ht="31.5" x14ac:dyDescent="0.25">
      <c r="A453" s="143"/>
      <c r="B453" s="139"/>
      <c r="C453" s="139"/>
      <c r="D453" s="139"/>
      <c r="E453" s="139"/>
      <c r="F453" s="143"/>
      <c r="G453" s="139"/>
      <c r="H453" s="139"/>
      <c r="I453" s="141"/>
      <c r="J453" s="160"/>
      <c r="K453" s="176"/>
      <c r="L453" s="176"/>
      <c r="M453" s="144"/>
      <c r="N453" s="13">
        <v>1454432.24</v>
      </c>
      <c r="O453" s="1" t="s">
        <v>249</v>
      </c>
      <c r="P453" s="142"/>
      <c r="Q453" s="143"/>
    </row>
    <row r="454" spans="1:17" x14ac:dyDescent="0.25">
      <c r="A454" s="143">
        <v>9</v>
      </c>
      <c r="B454" s="139" t="s">
        <v>43</v>
      </c>
      <c r="C454" s="139" t="s">
        <v>109</v>
      </c>
      <c r="D454" s="139" t="s">
        <v>108</v>
      </c>
      <c r="E454" s="139" t="s">
        <v>15</v>
      </c>
      <c r="F454" s="143" t="s">
        <v>15</v>
      </c>
      <c r="G454" s="139" t="s">
        <v>106</v>
      </c>
      <c r="H454" s="139" t="s">
        <v>101</v>
      </c>
      <c r="I454" s="141">
        <v>15485232.8925</v>
      </c>
      <c r="J454" s="160" t="s">
        <v>26</v>
      </c>
      <c r="K454" s="176" t="s">
        <v>120</v>
      </c>
      <c r="L454" s="176" t="s">
        <v>117</v>
      </c>
      <c r="M454" s="144" t="s">
        <v>196</v>
      </c>
      <c r="N454" s="13">
        <v>844483.52</v>
      </c>
      <c r="O454" s="13" t="s">
        <v>213</v>
      </c>
      <c r="P454" s="142">
        <f>SUM(N454:N466)</f>
        <v>10627978.77</v>
      </c>
      <c r="Q454" s="143" t="s">
        <v>14</v>
      </c>
    </row>
    <row r="455" spans="1:17" x14ac:dyDescent="0.25">
      <c r="A455" s="143"/>
      <c r="B455" s="139"/>
      <c r="C455" s="139"/>
      <c r="D455" s="139"/>
      <c r="E455" s="139"/>
      <c r="F455" s="143"/>
      <c r="G455" s="139"/>
      <c r="H455" s="139"/>
      <c r="I455" s="141"/>
      <c r="J455" s="160"/>
      <c r="K455" s="176"/>
      <c r="L455" s="176"/>
      <c r="M455" s="144"/>
      <c r="N455" s="13">
        <v>73265.69</v>
      </c>
      <c r="O455" s="13" t="s">
        <v>208</v>
      </c>
      <c r="P455" s="142"/>
      <c r="Q455" s="143"/>
    </row>
    <row r="456" spans="1:17" x14ac:dyDescent="0.25">
      <c r="A456" s="143"/>
      <c r="B456" s="139"/>
      <c r="C456" s="139"/>
      <c r="D456" s="139"/>
      <c r="E456" s="139"/>
      <c r="F456" s="143"/>
      <c r="G456" s="139"/>
      <c r="H456" s="139"/>
      <c r="I456" s="141"/>
      <c r="J456" s="160"/>
      <c r="K456" s="176"/>
      <c r="L456" s="176"/>
      <c r="M456" s="144"/>
      <c r="N456" s="13">
        <v>228516.92</v>
      </c>
      <c r="O456" s="13" t="s">
        <v>209</v>
      </c>
      <c r="P456" s="142"/>
      <c r="Q456" s="143"/>
    </row>
    <row r="457" spans="1:17" x14ac:dyDescent="0.25">
      <c r="A457" s="143"/>
      <c r="B457" s="139"/>
      <c r="C457" s="139"/>
      <c r="D457" s="139"/>
      <c r="E457" s="139"/>
      <c r="F457" s="143"/>
      <c r="G457" s="139"/>
      <c r="H457" s="139"/>
      <c r="I457" s="141"/>
      <c r="J457" s="160"/>
      <c r="K457" s="176"/>
      <c r="L457" s="176"/>
      <c r="M457" s="144"/>
      <c r="N457" s="13">
        <v>19825.669999999998</v>
      </c>
      <c r="O457" s="13" t="s">
        <v>210</v>
      </c>
      <c r="P457" s="142"/>
      <c r="Q457" s="143"/>
    </row>
    <row r="458" spans="1:17" x14ac:dyDescent="0.25">
      <c r="A458" s="143"/>
      <c r="B458" s="139"/>
      <c r="C458" s="139"/>
      <c r="D458" s="139"/>
      <c r="E458" s="139"/>
      <c r="F458" s="143"/>
      <c r="G458" s="139"/>
      <c r="H458" s="139"/>
      <c r="I458" s="141"/>
      <c r="J458" s="160"/>
      <c r="K458" s="176"/>
      <c r="L458" s="176"/>
      <c r="M458" s="144" t="s">
        <v>216</v>
      </c>
      <c r="N458" s="13">
        <v>16416.759999999998</v>
      </c>
      <c r="O458" s="13" t="s">
        <v>211</v>
      </c>
      <c r="P458" s="142"/>
      <c r="Q458" s="143"/>
    </row>
    <row r="459" spans="1:17" x14ac:dyDescent="0.25">
      <c r="A459" s="143"/>
      <c r="B459" s="139"/>
      <c r="C459" s="139"/>
      <c r="D459" s="139"/>
      <c r="E459" s="139"/>
      <c r="F459" s="143"/>
      <c r="G459" s="139"/>
      <c r="H459" s="139"/>
      <c r="I459" s="141"/>
      <c r="J459" s="160"/>
      <c r="K459" s="176"/>
      <c r="L459" s="176"/>
      <c r="M459" s="144"/>
      <c r="N459" s="13">
        <v>1424.29</v>
      </c>
      <c r="O459" s="13" t="s">
        <v>212</v>
      </c>
      <c r="P459" s="142"/>
      <c r="Q459" s="143"/>
    </row>
    <row r="460" spans="1:17" x14ac:dyDescent="0.25">
      <c r="A460" s="143"/>
      <c r="B460" s="139"/>
      <c r="C460" s="139"/>
      <c r="D460" s="139"/>
      <c r="E460" s="139"/>
      <c r="F460" s="143"/>
      <c r="G460" s="139"/>
      <c r="H460" s="139"/>
      <c r="I460" s="141"/>
      <c r="J460" s="160"/>
      <c r="K460" s="176"/>
      <c r="L460" s="176"/>
      <c r="M460" s="144"/>
      <c r="N460" s="13">
        <v>467841.59</v>
      </c>
      <c r="O460" s="13" t="s">
        <v>214</v>
      </c>
      <c r="P460" s="142"/>
      <c r="Q460" s="143"/>
    </row>
    <row r="461" spans="1:17" x14ac:dyDescent="0.25">
      <c r="A461" s="143"/>
      <c r="B461" s="139"/>
      <c r="C461" s="139"/>
      <c r="D461" s="139"/>
      <c r="E461" s="139"/>
      <c r="F461" s="143"/>
      <c r="G461" s="139"/>
      <c r="H461" s="139"/>
      <c r="I461" s="141"/>
      <c r="J461" s="160"/>
      <c r="K461" s="176"/>
      <c r="L461" s="176"/>
      <c r="M461" s="144"/>
      <c r="N461" s="13">
        <v>40589</v>
      </c>
      <c r="O461" s="13" t="s">
        <v>215</v>
      </c>
      <c r="P461" s="142"/>
      <c r="Q461" s="143"/>
    </row>
    <row r="462" spans="1:17" x14ac:dyDescent="0.25">
      <c r="A462" s="143"/>
      <c r="B462" s="139"/>
      <c r="C462" s="139"/>
      <c r="D462" s="139"/>
      <c r="E462" s="139"/>
      <c r="F462" s="143"/>
      <c r="G462" s="139"/>
      <c r="H462" s="139"/>
      <c r="I462" s="141"/>
      <c r="J462" s="160"/>
      <c r="K462" s="176"/>
      <c r="L462" s="176"/>
      <c r="M462" s="144"/>
      <c r="N462" s="13">
        <v>2371989.7200000002</v>
      </c>
      <c r="O462" s="13" t="s">
        <v>252</v>
      </c>
      <c r="P462" s="142"/>
      <c r="Q462" s="143"/>
    </row>
    <row r="463" spans="1:17" x14ac:dyDescent="0.25">
      <c r="A463" s="143"/>
      <c r="B463" s="139"/>
      <c r="C463" s="139"/>
      <c r="D463" s="139"/>
      <c r="E463" s="139"/>
      <c r="F463" s="143"/>
      <c r="G463" s="139"/>
      <c r="H463" s="139"/>
      <c r="I463" s="141"/>
      <c r="J463" s="160"/>
      <c r="K463" s="176"/>
      <c r="L463" s="176"/>
      <c r="M463" s="144"/>
      <c r="N463" s="13">
        <v>205789.06</v>
      </c>
      <c r="O463" s="13" t="s">
        <v>253</v>
      </c>
      <c r="P463" s="142"/>
      <c r="Q463" s="143"/>
    </row>
    <row r="464" spans="1:17" x14ac:dyDescent="0.25">
      <c r="A464" s="143"/>
      <c r="B464" s="139"/>
      <c r="C464" s="139"/>
      <c r="D464" s="139"/>
      <c r="E464" s="139"/>
      <c r="F464" s="143"/>
      <c r="G464" s="139"/>
      <c r="H464" s="139"/>
      <c r="I464" s="141"/>
      <c r="J464" s="160"/>
      <c r="K464" s="176"/>
      <c r="L464" s="176"/>
      <c r="M464" s="144"/>
      <c r="N464" s="13">
        <v>5018847.87</v>
      </c>
      <c r="O464" s="13" t="s">
        <v>254</v>
      </c>
      <c r="P464" s="142"/>
      <c r="Q464" s="143"/>
    </row>
    <row r="465" spans="1:17" x14ac:dyDescent="0.25">
      <c r="A465" s="143"/>
      <c r="B465" s="139"/>
      <c r="C465" s="139"/>
      <c r="D465" s="139"/>
      <c r="E465" s="139"/>
      <c r="F465" s="143"/>
      <c r="G465" s="139"/>
      <c r="H465" s="139"/>
      <c r="I465" s="141"/>
      <c r="J465" s="160"/>
      <c r="K465" s="176"/>
      <c r="L465" s="176"/>
      <c r="M465" s="144"/>
      <c r="N465" s="13">
        <v>1232094.6299999999</v>
      </c>
      <c r="O465" s="13" t="s">
        <v>255</v>
      </c>
      <c r="P465" s="142"/>
      <c r="Q465" s="143"/>
    </row>
    <row r="466" spans="1:17" x14ac:dyDescent="0.25">
      <c r="A466" s="143"/>
      <c r="B466" s="139"/>
      <c r="C466" s="139"/>
      <c r="D466" s="139"/>
      <c r="E466" s="139"/>
      <c r="F466" s="143"/>
      <c r="G466" s="139"/>
      <c r="H466" s="139"/>
      <c r="I466" s="141"/>
      <c r="J466" s="160"/>
      <c r="K466" s="176"/>
      <c r="L466" s="176"/>
      <c r="M466" s="144"/>
      <c r="N466" s="13">
        <v>106894.05</v>
      </c>
      <c r="O466" s="13" t="s">
        <v>256</v>
      </c>
      <c r="P466" s="142"/>
      <c r="Q466" s="143"/>
    </row>
    <row r="467" spans="1:17" ht="31.5" customHeight="1" x14ac:dyDescent="0.25">
      <c r="A467" s="143">
        <v>10</v>
      </c>
      <c r="B467" s="139" t="s">
        <v>43</v>
      </c>
      <c r="C467" s="139" t="s">
        <v>261</v>
      </c>
      <c r="D467" s="139" t="s">
        <v>262</v>
      </c>
      <c r="E467" s="139" t="s">
        <v>15</v>
      </c>
      <c r="F467" s="143" t="s">
        <v>15</v>
      </c>
      <c r="G467" s="139" t="s">
        <v>106</v>
      </c>
      <c r="H467" s="139" t="s">
        <v>101</v>
      </c>
      <c r="I467" s="141">
        <v>8686656.1799999997</v>
      </c>
      <c r="J467" s="160" t="s">
        <v>26</v>
      </c>
      <c r="K467" s="176" t="s">
        <v>257</v>
      </c>
      <c r="L467" s="176" t="s">
        <v>232</v>
      </c>
      <c r="M467" s="144" t="s">
        <v>315</v>
      </c>
      <c r="N467" s="13">
        <v>365888.29</v>
      </c>
      <c r="O467" s="13" t="s">
        <v>316</v>
      </c>
      <c r="P467" s="142">
        <f>SUM(N467:N468)</f>
        <v>397632.01999999996</v>
      </c>
      <c r="Q467" s="143" t="s">
        <v>14</v>
      </c>
    </row>
    <row r="468" spans="1:17" x14ac:dyDescent="0.25">
      <c r="A468" s="143"/>
      <c r="B468" s="139"/>
      <c r="C468" s="139"/>
      <c r="D468" s="139"/>
      <c r="E468" s="139"/>
      <c r="F468" s="143"/>
      <c r="G468" s="139"/>
      <c r="H468" s="139"/>
      <c r="I468" s="141"/>
      <c r="J468" s="160"/>
      <c r="K468" s="176"/>
      <c r="L468" s="176"/>
      <c r="M468" s="144"/>
      <c r="N468" s="13">
        <v>31743.73</v>
      </c>
      <c r="O468" s="13" t="s">
        <v>317</v>
      </c>
      <c r="P468" s="142"/>
      <c r="Q468" s="143"/>
    </row>
    <row r="469" spans="1:17" ht="16.5" customHeight="1" x14ac:dyDescent="0.25">
      <c r="A469" s="143"/>
      <c r="B469" s="139"/>
      <c r="C469" s="139"/>
      <c r="D469" s="139" t="s">
        <v>258</v>
      </c>
      <c r="E469" s="139"/>
      <c r="F469" s="143"/>
      <c r="G469" s="139"/>
      <c r="H469" s="139"/>
      <c r="I469" s="141">
        <v>5061098.25</v>
      </c>
      <c r="J469" s="160"/>
      <c r="K469" s="176"/>
      <c r="L469" s="176"/>
      <c r="M469" s="144"/>
      <c r="N469" s="13">
        <v>1351378.36</v>
      </c>
      <c r="O469" s="13" t="s">
        <v>318</v>
      </c>
      <c r="P469" s="142">
        <f>SUM(N469:N476)</f>
        <v>5112958.7300000004</v>
      </c>
      <c r="Q469" s="143"/>
    </row>
    <row r="470" spans="1:17" ht="16.5" customHeight="1" x14ac:dyDescent="0.25">
      <c r="A470" s="143"/>
      <c r="B470" s="139"/>
      <c r="C470" s="139"/>
      <c r="D470" s="139"/>
      <c r="E470" s="139"/>
      <c r="F470" s="143"/>
      <c r="G470" s="139"/>
      <c r="H470" s="139"/>
      <c r="I470" s="141"/>
      <c r="J470" s="160"/>
      <c r="K470" s="176"/>
      <c r="L470" s="176"/>
      <c r="M470" s="144"/>
      <c r="N470" s="13">
        <v>117242.87</v>
      </c>
      <c r="O470" s="13" t="s">
        <v>319</v>
      </c>
      <c r="P470" s="142"/>
      <c r="Q470" s="143"/>
    </row>
    <row r="471" spans="1:17" ht="16.5" customHeight="1" x14ac:dyDescent="0.25">
      <c r="A471" s="143"/>
      <c r="B471" s="139"/>
      <c r="C471" s="139"/>
      <c r="D471" s="139"/>
      <c r="E471" s="139"/>
      <c r="F471" s="143"/>
      <c r="G471" s="139"/>
      <c r="H471" s="139"/>
      <c r="I471" s="141"/>
      <c r="J471" s="160"/>
      <c r="K471" s="176"/>
      <c r="L471" s="176"/>
      <c r="M471" s="144"/>
      <c r="N471" s="13">
        <v>600980.62</v>
      </c>
      <c r="O471" s="13" t="s">
        <v>352</v>
      </c>
      <c r="P471" s="142"/>
      <c r="Q471" s="143"/>
    </row>
    <row r="472" spans="1:17" ht="16.5" customHeight="1" x14ac:dyDescent="0.25">
      <c r="A472" s="143"/>
      <c r="B472" s="139"/>
      <c r="C472" s="139"/>
      <c r="D472" s="139"/>
      <c r="E472" s="139"/>
      <c r="F472" s="143"/>
      <c r="G472" s="139"/>
      <c r="H472" s="139"/>
      <c r="I472" s="141"/>
      <c r="J472" s="160"/>
      <c r="K472" s="176"/>
      <c r="L472" s="176"/>
      <c r="M472" s="144"/>
      <c r="N472" s="13">
        <v>2000993.09</v>
      </c>
      <c r="O472" s="13" t="s">
        <v>353</v>
      </c>
      <c r="P472" s="142"/>
      <c r="Q472" s="143"/>
    </row>
    <row r="473" spans="1:17" ht="16.5" customHeight="1" x14ac:dyDescent="0.25">
      <c r="A473" s="143"/>
      <c r="B473" s="139"/>
      <c r="C473" s="139"/>
      <c r="D473" s="139"/>
      <c r="E473" s="139"/>
      <c r="F473" s="143"/>
      <c r="G473" s="139"/>
      <c r="H473" s="139"/>
      <c r="I473" s="141"/>
      <c r="J473" s="160"/>
      <c r="K473" s="176"/>
      <c r="L473" s="176"/>
      <c r="M473" s="144"/>
      <c r="N473" s="13">
        <v>225742.01</v>
      </c>
      <c r="O473" s="13" t="s">
        <v>354</v>
      </c>
      <c r="P473" s="142"/>
      <c r="Q473" s="143"/>
    </row>
    <row r="474" spans="1:17" ht="16.5" customHeight="1" x14ac:dyDescent="0.25">
      <c r="A474" s="143"/>
      <c r="B474" s="139"/>
      <c r="C474" s="139"/>
      <c r="D474" s="139"/>
      <c r="E474" s="139"/>
      <c r="F474" s="143"/>
      <c r="G474" s="139"/>
      <c r="H474" s="139"/>
      <c r="I474" s="141"/>
      <c r="J474" s="160"/>
      <c r="K474" s="176"/>
      <c r="L474" s="176"/>
      <c r="M474" s="144"/>
      <c r="N474" s="13">
        <v>384656.63</v>
      </c>
      <c r="O474" s="13" t="s">
        <v>504</v>
      </c>
      <c r="P474" s="142"/>
      <c r="Q474" s="143"/>
    </row>
    <row r="475" spans="1:17" ht="16.5" customHeight="1" x14ac:dyDescent="0.25">
      <c r="A475" s="143"/>
      <c r="B475" s="139"/>
      <c r="C475" s="139"/>
      <c r="D475" s="139"/>
      <c r="E475" s="139"/>
      <c r="F475" s="143"/>
      <c r="G475" s="139"/>
      <c r="H475" s="139"/>
      <c r="I475" s="141"/>
      <c r="J475" s="160"/>
      <c r="K475" s="176"/>
      <c r="L475" s="176"/>
      <c r="M475" s="144"/>
      <c r="N475" s="13">
        <v>366772.65</v>
      </c>
      <c r="O475" s="13" t="s">
        <v>505</v>
      </c>
      <c r="P475" s="142"/>
      <c r="Q475" s="143"/>
    </row>
    <row r="476" spans="1:17" ht="16.5" customHeight="1" x14ac:dyDescent="0.25">
      <c r="A476" s="143"/>
      <c r="B476" s="139"/>
      <c r="C476" s="139"/>
      <c r="D476" s="139"/>
      <c r="E476" s="139"/>
      <c r="F476" s="143"/>
      <c r="G476" s="139"/>
      <c r="H476" s="139"/>
      <c r="I476" s="141"/>
      <c r="J476" s="160"/>
      <c r="K476" s="176"/>
      <c r="L476" s="176"/>
      <c r="M476" s="144"/>
      <c r="N476" s="13">
        <v>65192.5</v>
      </c>
      <c r="O476" s="13" t="s">
        <v>506</v>
      </c>
      <c r="P476" s="142"/>
      <c r="Q476" s="143"/>
    </row>
    <row r="477" spans="1:17" ht="15.75" customHeight="1" x14ac:dyDescent="0.25">
      <c r="A477" s="143"/>
      <c r="B477" s="139"/>
      <c r="C477" s="139"/>
      <c r="D477" s="139" t="s">
        <v>259</v>
      </c>
      <c r="E477" s="139"/>
      <c r="F477" s="143"/>
      <c r="G477" s="139"/>
      <c r="H477" s="139"/>
      <c r="I477" s="141">
        <v>4457558.88</v>
      </c>
      <c r="J477" s="160"/>
      <c r="K477" s="176"/>
      <c r="L477" s="176"/>
      <c r="M477" s="144" t="s">
        <v>322</v>
      </c>
      <c r="N477" s="13">
        <v>284687.69</v>
      </c>
      <c r="O477" s="13" t="s">
        <v>320</v>
      </c>
      <c r="P477" s="142">
        <f>SUM(N477:N485)</f>
        <v>6524728.8999999994</v>
      </c>
      <c r="Q477" s="143"/>
    </row>
    <row r="478" spans="1:17" x14ac:dyDescent="0.25">
      <c r="A478" s="143"/>
      <c r="B478" s="139"/>
      <c r="C478" s="139"/>
      <c r="D478" s="139"/>
      <c r="E478" s="139"/>
      <c r="F478" s="143"/>
      <c r="G478" s="139"/>
      <c r="H478" s="139"/>
      <c r="I478" s="141"/>
      <c r="J478" s="160"/>
      <c r="K478" s="176"/>
      <c r="L478" s="176"/>
      <c r="M478" s="144"/>
      <c r="N478" s="13">
        <v>24698.93</v>
      </c>
      <c r="O478" s="13" t="s">
        <v>321</v>
      </c>
      <c r="P478" s="142"/>
      <c r="Q478" s="143"/>
    </row>
    <row r="479" spans="1:17" ht="51" customHeight="1" x14ac:dyDescent="0.25">
      <c r="A479" s="143"/>
      <c r="B479" s="139"/>
      <c r="C479" s="139"/>
      <c r="D479" s="139"/>
      <c r="E479" s="139"/>
      <c r="F479" s="143"/>
      <c r="G479" s="139"/>
      <c r="H479" s="139"/>
      <c r="I479" s="141"/>
      <c r="J479" s="160"/>
      <c r="K479" s="176"/>
      <c r="L479" s="176"/>
      <c r="M479" s="2" t="s">
        <v>351</v>
      </c>
      <c r="N479" s="13">
        <v>1590490.9</v>
      </c>
      <c r="O479" s="13" t="s">
        <v>398</v>
      </c>
      <c r="P479" s="142"/>
      <c r="Q479" s="143"/>
    </row>
    <row r="480" spans="1:17" ht="51" customHeight="1" x14ac:dyDescent="0.25">
      <c r="A480" s="143"/>
      <c r="B480" s="139"/>
      <c r="C480" s="139"/>
      <c r="D480" s="139"/>
      <c r="E480" s="139"/>
      <c r="F480" s="143"/>
      <c r="G480" s="139"/>
      <c r="H480" s="139"/>
      <c r="I480" s="141"/>
      <c r="J480" s="160"/>
      <c r="K480" s="176"/>
      <c r="L480" s="176"/>
      <c r="M480" s="139" t="s">
        <v>355</v>
      </c>
      <c r="N480" s="13">
        <v>137987.79999999999</v>
      </c>
      <c r="O480" s="13" t="s">
        <v>399</v>
      </c>
      <c r="P480" s="142"/>
      <c r="Q480" s="143"/>
    </row>
    <row r="481" spans="1:17" ht="51" customHeight="1" x14ac:dyDescent="0.25">
      <c r="A481" s="143"/>
      <c r="B481" s="139"/>
      <c r="C481" s="139"/>
      <c r="D481" s="139"/>
      <c r="E481" s="139"/>
      <c r="F481" s="143"/>
      <c r="G481" s="139"/>
      <c r="H481" s="139"/>
      <c r="I481" s="141"/>
      <c r="J481" s="160"/>
      <c r="K481" s="176"/>
      <c r="L481" s="176"/>
      <c r="M481" s="139"/>
      <c r="N481" s="13">
        <v>1718805.72</v>
      </c>
      <c r="O481" s="13" t="s">
        <v>507</v>
      </c>
      <c r="P481" s="142"/>
      <c r="Q481" s="143"/>
    </row>
    <row r="482" spans="1:17" ht="51" customHeight="1" x14ac:dyDescent="0.25">
      <c r="A482" s="143"/>
      <c r="B482" s="139"/>
      <c r="C482" s="139"/>
      <c r="D482" s="139"/>
      <c r="E482" s="139"/>
      <c r="F482" s="143"/>
      <c r="G482" s="139"/>
      <c r="H482" s="139"/>
      <c r="I482" s="141"/>
      <c r="J482" s="160"/>
      <c r="K482" s="176"/>
      <c r="L482" s="176"/>
      <c r="M482" s="139"/>
      <c r="N482" s="13">
        <v>149120.13</v>
      </c>
      <c r="O482" s="13" t="s">
        <v>508</v>
      </c>
      <c r="P482" s="142"/>
      <c r="Q482" s="143"/>
    </row>
    <row r="483" spans="1:17" ht="51" customHeight="1" x14ac:dyDescent="0.25">
      <c r="A483" s="143"/>
      <c r="B483" s="139"/>
      <c r="C483" s="139"/>
      <c r="D483" s="139"/>
      <c r="E483" s="139"/>
      <c r="F483" s="143"/>
      <c r="G483" s="139"/>
      <c r="H483" s="139"/>
      <c r="I483" s="141"/>
      <c r="J483" s="160"/>
      <c r="K483" s="176"/>
      <c r="L483" s="176"/>
      <c r="M483" s="139"/>
      <c r="N483" s="13">
        <v>1160925.1399999999</v>
      </c>
      <c r="O483" s="13" t="s">
        <v>674</v>
      </c>
      <c r="P483" s="142"/>
      <c r="Q483" s="143"/>
    </row>
    <row r="484" spans="1:17" ht="51" customHeight="1" x14ac:dyDescent="0.25">
      <c r="A484" s="143"/>
      <c r="B484" s="139"/>
      <c r="C484" s="139"/>
      <c r="D484" s="139"/>
      <c r="E484" s="139"/>
      <c r="F484" s="143"/>
      <c r="G484" s="139"/>
      <c r="H484" s="139"/>
      <c r="I484" s="141"/>
      <c r="J484" s="160"/>
      <c r="K484" s="176"/>
      <c r="L484" s="176"/>
      <c r="M484" s="139"/>
      <c r="N484" s="13">
        <v>1248937.73</v>
      </c>
      <c r="O484" s="13" t="s">
        <v>675</v>
      </c>
      <c r="P484" s="142"/>
      <c r="Q484" s="143"/>
    </row>
    <row r="485" spans="1:17" ht="51" customHeight="1" x14ac:dyDescent="0.25">
      <c r="A485" s="143"/>
      <c r="B485" s="139"/>
      <c r="C485" s="139"/>
      <c r="D485" s="139"/>
      <c r="E485" s="139"/>
      <c r="F485" s="143"/>
      <c r="G485" s="139"/>
      <c r="H485" s="139"/>
      <c r="I485" s="141"/>
      <c r="J485" s="160"/>
      <c r="K485" s="176"/>
      <c r="L485" s="176"/>
      <c r="M485" s="139"/>
      <c r="N485" s="13">
        <v>209074.86</v>
      </c>
      <c r="O485" s="13" t="s">
        <v>676</v>
      </c>
      <c r="P485" s="142"/>
      <c r="Q485" s="143"/>
    </row>
    <row r="486" spans="1:17" ht="51" customHeight="1" x14ac:dyDescent="0.25">
      <c r="A486" s="143"/>
      <c r="B486" s="139"/>
      <c r="C486" s="139"/>
      <c r="D486" s="139" t="s">
        <v>260</v>
      </c>
      <c r="E486" s="139"/>
      <c r="F486" s="143"/>
      <c r="G486" s="139"/>
      <c r="H486" s="139"/>
      <c r="I486" s="141">
        <v>155388.67000000001</v>
      </c>
      <c r="J486" s="160"/>
      <c r="K486" s="176"/>
      <c r="L486" s="176"/>
      <c r="M486" s="139"/>
      <c r="N486" s="13">
        <v>180309.98</v>
      </c>
      <c r="O486" s="13" t="s">
        <v>509</v>
      </c>
      <c r="P486" s="142">
        <f>SUM(N486:N487)</f>
        <v>195953.31</v>
      </c>
      <c r="Q486" s="143"/>
    </row>
    <row r="487" spans="1:17" ht="51" customHeight="1" x14ac:dyDescent="0.25">
      <c r="A487" s="143"/>
      <c r="B487" s="139"/>
      <c r="C487" s="139"/>
      <c r="D487" s="139"/>
      <c r="E487" s="139"/>
      <c r="F487" s="143"/>
      <c r="G487" s="139"/>
      <c r="H487" s="139"/>
      <c r="I487" s="141"/>
      <c r="J487" s="160"/>
      <c r="K487" s="176"/>
      <c r="L487" s="176"/>
      <c r="M487" s="139"/>
      <c r="N487" s="13">
        <v>15643.33</v>
      </c>
      <c r="O487" s="13" t="s">
        <v>510</v>
      </c>
      <c r="P487" s="142"/>
      <c r="Q487" s="143"/>
    </row>
    <row r="488" spans="1:17" ht="15.75" customHeight="1" x14ac:dyDescent="0.25">
      <c r="A488" s="143">
        <v>11</v>
      </c>
      <c r="B488" s="139" t="s">
        <v>43</v>
      </c>
      <c r="C488" s="139" t="s">
        <v>263</v>
      </c>
      <c r="D488" s="139" t="s">
        <v>264</v>
      </c>
      <c r="E488" s="139" t="s">
        <v>15</v>
      </c>
      <c r="F488" s="143" t="s">
        <v>15</v>
      </c>
      <c r="G488" s="139" t="s">
        <v>106</v>
      </c>
      <c r="H488" s="139" t="s">
        <v>101</v>
      </c>
      <c r="I488" s="141">
        <v>11650408.209999999</v>
      </c>
      <c r="J488" s="160" t="s">
        <v>26</v>
      </c>
      <c r="K488" s="176" t="s">
        <v>241</v>
      </c>
      <c r="L488" s="176" t="s">
        <v>232</v>
      </c>
      <c r="M488" s="144" t="s">
        <v>323</v>
      </c>
      <c r="N488" s="13">
        <v>773888.27</v>
      </c>
      <c r="O488" s="13" t="s">
        <v>324</v>
      </c>
      <c r="P488" s="142">
        <f>SUM(N488:N504)</f>
        <v>13746859.280000001</v>
      </c>
      <c r="Q488" s="143" t="s">
        <v>14</v>
      </c>
    </row>
    <row r="489" spans="1:17" x14ac:dyDescent="0.25">
      <c r="A489" s="143"/>
      <c r="B489" s="139"/>
      <c r="C489" s="139"/>
      <c r="D489" s="139"/>
      <c r="E489" s="139"/>
      <c r="F489" s="143"/>
      <c r="G489" s="139"/>
      <c r="H489" s="139"/>
      <c r="I489" s="141"/>
      <c r="J489" s="160"/>
      <c r="K489" s="176"/>
      <c r="L489" s="176"/>
      <c r="M489" s="144"/>
      <c r="N489" s="13">
        <v>67140.990000000005</v>
      </c>
      <c r="O489" s="13" t="s">
        <v>325</v>
      </c>
      <c r="P489" s="142"/>
      <c r="Q489" s="143"/>
    </row>
    <row r="490" spans="1:17" ht="16.5" customHeight="1" x14ac:dyDescent="0.25">
      <c r="A490" s="143"/>
      <c r="B490" s="139"/>
      <c r="C490" s="139"/>
      <c r="D490" s="139"/>
      <c r="E490" s="139"/>
      <c r="F490" s="143"/>
      <c r="G490" s="139"/>
      <c r="H490" s="139"/>
      <c r="I490" s="141"/>
      <c r="J490" s="160"/>
      <c r="K490" s="176"/>
      <c r="L490" s="176"/>
      <c r="M490" s="139" t="s">
        <v>358</v>
      </c>
      <c r="N490" s="13">
        <v>2903624.24</v>
      </c>
      <c r="O490" s="13" t="s">
        <v>356</v>
      </c>
      <c r="P490" s="142"/>
      <c r="Q490" s="143"/>
    </row>
    <row r="491" spans="1:17" ht="22.5" customHeight="1" x14ac:dyDescent="0.25">
      <c r="A491" s="143"/>
      <c r="B491" s="139"/>
      <c r="C491" s="139"/>
      <c r="D491" s="139"/>
      <c r="E491" s="139"/>
      <c r="F491" s="143"/>
      <c r="G491" s="139"/>
      <c r="H491" s="139"/>
      <c r="I491" s="141"/>
      <c r="J491" s="160"/>
      <c r="K491" s="176"/>
      <c r="L491" s="176"/>
      <c r="M491" s="139"/>
      <c r="N491" s="13">
        <v>251912.6</v>
      </c>
      <c r="O491" s="13" t="s">
        <v>357</v>
      </c>
      <c r="P491" s="142"/>
      <c r="Q491" s="143"/>
    </row>
    <row r="492" spans="1:17" ht="22.5" customHeight="1" x14ac:dyDescent="0.25">
      <c r="A492" s="143"/>
      <c r="B492" s="139"/>
      <c r="C492" s="139"/>
      <c r="D492" s="139"/>
      <c r="E492" s="139"/>
      <c r="F492" s="143"/>
      <c r="G492" s="139"/>
      <c r="H492" s="139"/>
      <c r="I492" s="141"/>
      <c r="J492" s="160"/>
      <c r="K492" s="176"/>
      <c r="L492" s="176"/>
      <c r="M492" s="139"/>
      <c r="N492" s="13">
        <v>2467798.86</v>
      </c>
      <c r="O492" s="13" t="s">
        <v>400</v>
      </c>
      <c r="P492" s="142"/>
      <c r="Q492" s="143"/>
    </row>
    <row r="493" spans="1:17" ht="22.5" customHeight="1" x14ac:dyDescent="0.25">
      <c r="A493" s="143"/>
      <c r="B493" s="139"/>
      <c r="C493" s="139"/>
      <c r="D493" s="139"/>
      <c r="E493" s="139"/>
      <c r="F493" s="143"/>
      <c r="G493" s="139"/>
      <c r="H493" s="139"/>
      <c r="I493" s="141"/>
      <c r="J493" s="160"/>
      <c r="K493" s="176"/>
      <c r="L493" s="176"/>
      <c r="M493" s="139"/>
      <c r="N493" s="13">
        <v>219610.32</v>
      </c>
      <c r="O493" s="13" t="s">
        <v>401</v>
      </c>
      <c r="P493" s="142"/>
      <c r="Q493" s="143"/>
    </row>
    <row r="494" spans="1:17" ht="22.5" customHeight="1" x14ac:dyDescent="0.25">
      <c r="A494" s="143"/>
      <c r="B494" s="139"/>
      <c r="C494" s="139"/>
      <c r="D494" s="139"/>
      <c r="E494" s="139"/>
      <c r="F494" s="143"/>
      <c r="G494" s="139"/>
      <c r="H494" s="139"/>
      <c r="I494" s="141"/>
      <c r="J494" s="160"/>
      <c r="K494" s="176"/>
      <c r="L494" s="176"/>
      <c r="M494" s="139"/>
      <c r="N494" s="13">
        <v>137123.54999999999</v>
      </c>
      <c r="O494" s="13" t="s">
        <v>402</v>
      </c>
      <c r="P494" s="142"/>
      <c r="Q494" s="143"/>
    </row>
    <row r="495" spans="1:17" ht="22.5" customHeight="1" x14ac:dyDescent="0.25">
      <c r="A495" s="143"/>
      <c r="B495" s="139"/>
      <c r="C495" s="139"/>
      <c r="D495" s="139"/>
      <c r="E495" s="139"/>
      <c r="F495" s="143"/>
      <c r="G495" s="139"/>
      <c r="H495" s="139"/>
      <c r="I495" s="141"/>
      <c r="J495" s="160"/>
      <c r="K495" s="176"/>
      <c r="L495" s="176"/>
      <c r="M495" s="139"/>
      <c r="N495" s="13">
        <v>1643266.13</v>
      </c>
      <c r="O495" s="13" t="s">
        <v>511</v>
      </c>
      <c r="P495" s="142"/>
      <c r="Q495" s="143"/>
    </row>
    <row r="496" spans="1:17" ht="22.5" customHeight="1" x14ac:dyDescent="0.25">
      <c r="A496" s="143"/>
      <c r="B496" s="139"/>
      <c r="C496" s="139"/>
      <c r="D496" s="139"/>
      <c r="E496" s="139"/>
      <c r="F496" s="143"/>
      <c r="G496" s="139"/>
      <c r="H496" s="139"/>
      <c r="I496" s="141"/>
      <c r="J496" s="160"/>
      <c r="K496" s="176"/>
      <c r="L496" s="176"/>
      <c r="M496" s="139"/>
      <c r="N496" s="13">
        <v>387617.25</v>
      </c>
      <c r="O496" s="13" t="s">
        <v>403</v>
      </c>
      <c r="P496" s="142"/>
      <c r="Q496" s="143"/>
    </row>
    <row r="497" spans="1:17" ht="22.5" customHeight="1" x14ac:dyDescent="0.25">
      <c r="A497" s="143"/>
      <c r="B497" s="139"/>
      <c r="C497" s="139"/>
      <c r="D497" s="139"/>
      <c r="E497" s="139"/>
      <c r="F497" s="143"/>
      <c r="G497" s="139"/>
      <c r="H497" s="139"/>
      <c r="I497" s="141"/>
      <c r="J497" s="160"/>
      <c r="K497" s="176"/>
      <c r="L497" s="176"/>
      <c r="M497" s="139"/>
      <c r="N497" s="13">
        <v>1303896.53</v>
      </c>
      <c r="O497" s="13" t="s">
        <v>512</v>
      </c>
      <c r="P497" s="142"/>
      <c r="Q497" s="143"/>
    </row>
    <row r="498" spans="1:17" ht="22.5" customHeight="1" x14ac:dyDescent="0.25">
      <c r="A498" s="143"/>
      <c r="B498" s="139"/>
      <c r="C498" s="139"/>
      <c r="D498" s="139"/>
      <c r="E498" s="139"/>
      <c r="F498" s="143"/>
      <c r="G498" s="139"/>
      <c r="H498" s="139"/>
      <c r="I498" s="141"/>
      <c r="J498" s="160"/>
      <c r="K498" s="176"/>
      <c r="L498" s="176"/>
      <c r="M498" s="139"/>
      <c r="N498" s="13">
        <v>113123.44</v>
      </c>
      <c r="O498" s="13" t="s">
        <v>513</v>
      </c>
      <c r="P498" s="142"/>
      <c r="Q498" s="143"/>
    </row>
    <row r="499" spans="1:17" ht="22.5" customHeight="1" x14ac:dyDescent="0.25">
      <c r="A499" s="143"/>
      <c r="B499" s="139"/>
      <c r="C499" s="139"/>
      <c r="D499" s="139"/>
      <c r="E499" s="139"/>
      <c r="F499" s="143"/>
      <c r="G499" s="139"/>
      <c r="H499" s="139"/>
      <c r="I499" s="141"/>
      <c r="J499" s="160"/>
      <c r="K499" s="176"/>
      <c r="L499" s="176"/>
      <c r="M499" s="139"/>
      <c r="N499" s="13">
        <v>100977.95</v>
      </c>
      <c r="O499" s="13" t="s">
        <v>678</v>
      </c>
      <c r="P499" s="142"/>
      <c r="Q499" s="143"/>
    </row>
    <row r="500" spans="1:17" ht="22.5" customHeight="1" x14ac:dyDescent="0.25">
      <c r="A500" s="143"/>
      <c r="B500" s="139"/>
      <c r="C500" s="139"/>
      <c r="D500" s="139"/>
      <c r="E500" s="139"/>
      <c r="F500" s="143"/>
      <c r="G500" s="139"/>
      <c r="H500" s="139"/>
      <c r="I500" s="141"/>
      <c r="J500" s="160"/>
      <c r="K500" s="176"/>
      <c r="L500" s="176"/>
      <c r="M500" s="139"/>
      <c r="N500" s="13">
        <v>750000</v>
      </c>
      <c r="O500" s="13" t="s">
        <v>679</v>
      </c>
      <c r="P500" s="142"/>
      <c r="Q500" s="143"/>
    </row>
    <row r="501" spans="1:17" ht="22.5" customHeight="1" x14ac:dyDescent="0.25">
      <c r="A501" s="143"/>
      <c r="B501" s="139"/>
      <c r="C501" s="139"/>
      <c r="D501" s="139"/>
      <c r="E501" s="139"/>
      <c r="F501" s="143"/>
      <c r="G501" s="139"/>
      <c r="H501" s="139"/>
      <c r="I501" s="141"/>
      <c r="J501" s="160"/>
      <c r="K501" s="176"/>
      <c r="L501" s="176"/>
      <c r="M501" s="139"/>
      <c r="N501" s="13">
        <v>1369600.22</v>
      </c>
      <c r="O501" s="13" t="s">
        <v>680</v>
      </c>
      <c r="P501" s="142"/>
      <c r="Q501" s="143"/>
    </row>
    <row r="502" spans="1:17" ht="22.5" customHeight="1" x14ac:dyDescent="0.25">
      <c r="A502" s="143"/>
      <c r="B502" s="139"/>
      <c r="C502" s="139"/>
      <c r="D502" s="139"/>
      <c r="E502" s="139"/>
      <c r="F502" s="143"/>
      <c r="G502" s="139"/>
      <c r="H502" s="139"/>
      <c r="I502" s="141"/>
      <c r="J502" s="160"/>
      <c r="K502" s="176"/>
      <c r="L502" s="176"/>
      <c r="M502" s="139"/>
      <c r="N502" s="13">
        <v>192652.9</v>
      </c>
      <c r="O502" s="13" t="s">
        <v>524</v>
      </c>
      <c r="P502" s="142"/>
      <c r="Q502" s="143"/>
    </row>
    <row r="503" spans="1:17" ht="22.5" customHeight="1" x14ac:dyDescent="0.25">
      <c r="A503" s="143"/>
      <c r="B503" s="139"/>
      <c r="C503" s="139"/>
      <c r="D503" s="139"/>
      <c r="E503" s="139"/>
      <c r="F503" s="143"/>
      <c r="G503" s="139"/>
      <c r="H503" s="139"/>
      <c r="I503" s="141"/>
      <c r="J503" s="160"/>
      <c r="K503" s="176"/>
      <c r="L503" s="176"/>
      <c r="M503" s="139"/>
      <c r="N503" s="13">
        <v>979634.88</v>
      </c>
      <c r="O503" s="13" t="s">
        <v>677</v>
      </c>
      <c r="P503" s="142"/>
      <c r="Q503" s="143"/>
    </row>
    <row r="504" spans="1:17" ht="22.5" customHeight="1" x14ac:dyDescent="0.25">
      <c r="A504" s="143"/>
      <c r="B504" s="139"/>
      <c r="C504" s="139"/>
      <c r="D504" s="139"/>
      <c r="E504" s="139"/>
      <c r="F504" s="143"/>
      <c r="G504" s="139"/>
      <c r="H504" s="139"/>
      <c r="I504" s="141"/>
      <c r="J504" s="160"/>
      <c r="K504" s="176"/>
      <c r="L504" s="176"/>
      <c r="M504" s="139"/>
      <c r="N504" s="13">
        <v>84991.15</v>
      </c>
      <c r="O504" s="13" t="s">
        <v>525</v>
      </c>
      <c r="P504" s="142"/>
      <c r="Q504" s="143"/>
    </row>
    <row r="505" spans="1:17" ht="42.75" customHeight="1" x14ac:dyDescent="0.25">
      <c r="A505" s="143">
        <v>12</v>
      </c>
      <c r="B505" s="139" t="s">
        <v>43</v>
      </c>
      <c r="C505" s="139" t="s">
        <v>326</v>
      </c>
      <c r="D505" s="139" t="s">
        <v>327</v>
      </c>
      <c r="E505" s="139" t="s">
        <v>15</v>
      </c>
      <c r="F505" s="143" t="s">
        <v>15</v>
      </c>
      <c r="G505" s="139" t="s">
        <v>106</v>
      </c>
      <c r="H505" s="139" t="s">
        <v>101</v>
      </c>
      <c r="I505" s="141">
        <v>4169259.8668</v>
      </c>
      <c r="J505" s="160" t="s">
        <v>26</v>
      </c>
      <c r="K505" s="176" t="s">
        <v>297</v>
      </c>
      <c r="L505" s="176" t="s">
        <v>232</v>
      </c>
      <c r="M505" s="139" t="s">
        <v>359</v>
      </c>
      <c r="N505" s="13">
        <v>1113579.18</v>
      </c>
      <c r="O505" s="13" t="s">
        <v>404</v>
      </c>
      <c r="P505" s="142">
        <f>SUM(N505:N509)</f>
        <v>5435078.0099999998</v>
      </c>
      <c r="Q505" s="143" t="s">
        <v>14</v>
      </c>
    </row>
    <row r="506" spans="1:17" ht="42.75" customHeight="1" x14ac:dyDescent="0.25">
      <c r="A506" s="143"/>
      <c r="B506" s="139"/>
      <c r="C506" s="139"/>
      <c r="D506" s="139"/>
      <c r="E506" s="139"/>
      <c r="F506" s="143"/>
      <c r="G506" s="139"/>
      <c r="H506" s="139"/>
      <c r="I506" s="141"/>
      <c r="J506" s="160"/>
      <c r="K506" s="176"/>
      <c r="L506" s="176"/>
      <c r="M506" s="139"/>
      <c r="N506" s="13">
        <v>204724.5</v>
      </c>
      <c r="O506" s="13" t="s">
        <v>405</v>
      </c>
      <c r="P506" s="142"/>
      <c r="Q506" s="143"/>
    </row>
    <row r="507" spans="1:17" ht="42.75" customHeight="1" x14ac:dyDescent="0.25">
      <c r="A507" s="143"/>
      <c r="B507" s="139"/>
      <c r="C507" s="139"/>
      <c r="D507" s="139"/>
      <c r="E507" s="139"/>
      <c r="F507" s="143"/>
      <c r="G507" s="139"/>
      <c r="H507" s="139"/>
      <c r="I507" s="141"/>
      <c r="J507" s="160"/>
      <c r="K507" s="176"/>
      <c r="L507" s="176"/>
      <c r="M507" s="139"/>
      <c r="N507" s="13">
        <v>114373.28</v>
      </c>
      <c r="O507" s="13" t="s">
        <v>406</v>
      </c>
      <c r="P507" s="142"/>
      <c r="Q507" s="143"/>
    </row>
    <row r="508" spans="1:17" ht="42.75" customHeight="1" x14ac:dyDescent="0.25">
      <c r="A508" s="143"/>
      <c r="B508" s="139"/>
      <c r="C508" s="139"/>
      <c r="D508" s="139"/>
      <c r="E508" s="139"/>
      <c r="F508" s="143"/>
      <c r="G508" s="139"/>
      <c r="H508" s="139"/>
      <c r="I508" s="141"/>
      <c r="J508" s="160"/>
      <c r="K508" s="176"/>
      <c r="L508" s="176"/>
      <c r="M508" s="139"/>
      <c r="N508" s="13">
        <v>3682881.64</v>
      </c>
      <c r="O508" s="13" t="s">
        <v>681</v>
      </c>
      <c r="P508" s="142"/>
      <c r="Q508" s="143"/>
    </row>
    <row r="509" spans="1:17" ht="42.75" customHeight="1" x14ac:dyDescent="0.25">
      <c r="A509" s="143"/>
      <c r="B509" s="139"/>
      <c r="C509" s="139"/>
      <c r="D509" s="139"/>
      <c r="E509" s="139"/>
      <c r="F509" s="143"/>
      <c r="G509" s="139"/>
      <c r="H509" s="139"/>
      <c r="I509" s="141"/>
      <c r="J509" s="160"/>
      <c r="K509" s="176"/>
      <c r="L509" s="176"/>
      <c r="M509" s="139"/>
      <c r="N509" s="13">
        <v>319519.40999999997</v>
      </c>
      <c r="O509" s="13" t="s">
        <v>681</v>
      </c>
      <c r="P509" s="142"/>
      <c r="Q509" s="143"/>
    </row>
    <row r="510" spans="1:17" ht="42.75" customHeight="1" x14ac:dyDescent="0.25">
      <c r="A510" s="143">
        <v>13</v>
      </c>
      <c r="B510" s="139" t="s">
        <v>43</v>
      </c>
      <c r="C510" s="139" t="s">
        <v>514</v>
      </c>
      <c r="D510" s="139" t="s">
        <v>515</v>
      </c>
      <c r="E510" s="139" t="s">
        <v>15</v>
      </c>
      <c r="F510" s="143" t="s">
        <v>15</v>
      </c>
      <c r="G510" s="139" t="s">
        <v>106</v>
      </c>
      <c r="H510" s="139" t="s">
        <v>101</v>
      </c>
      <c r="I510" s="141">
        <v>21435914.640000001</v>
      </c>
      <c r="J510" s="160" t="s">
        <v>26</v>
      </c>
      <c r="K510" s="176" t="s">
        <v>516</v>
      </c>
      <c r="L510" s="176" t="s">
        <v>237</v>
      </c>
      <c r="M510" s="139" t="s">
        <v>961</v>
      </c>
      <c r="N510" s="39">
        <v>3217702.52</v>
      </c>
      <c r="O510" s="39" t="s">
        <v>3105</v>
      </c>
      <c r="P510" s="142">
        <f>SUM(N510:N543)</f>
        <v>23663225.140000004</v>
      </c>
      <c r="Q510" s="143" t="s">
        <v>13</v>
      </c>
    </row>
    <row r="511" spans="1:17" ht="42.75" customHeight="1" x14ac:dyDescent="0.25">
      <c r="A511" s="143"/>
      <c r="B511" s="139"/>
      <c r="C511" s="139"/>
      <c r="D511" s="139"/>
      <c r="E511" s="139"/>
      <c r="F511" s="143"/>
      <c r="G511" s="139"/>
      <c r="H511" s="139"/>
      <c r="I511" s="141"/>
      <c r="J511" s="160"/>
      <c r="K511" s="176"/>
      <c r="L511" s="176"/>
      <c r="M511" s="139"/>
      <c r="N511" s="39">
        <v>274154.03000000003</v>
      </c>
      <c r="O511" s="39" t="s">
        <v>3106</v>
      </c>
      <c r="P511" s="142"/>
      <c r="Q511" s="143"/>
    </row>
    <row r="512" spans="1:17" ht="42.75" customHeight="1" x14ac:dyDescent="0.25">
      <c r="A512" s="143"/>
      <c r="B512" s="139"/>
      <c r="C512" s="139"/>
      <c r="D512" s="139"/>
      <c r="E512" s="139"/>
      <c r="F512" s="143"/>
      <c r="G512" s="139"/>
      <c r="H512" s="139"/>
      <c r="I512" s="141"/>
      <c r="J512" s="160"/>
      <c r="K512" s="176"/>
      <c r="L512" s="176"/>
      <c r="M512" s="139"/>
      <c r="N512" s="39">
        <v>3989540.63</v>
      </c>
      <c r="O512" s="39" t="s">
        <v>3107</v>
      </c>
      <c r="P512" s="142"/>
      <c r="Q512" s="143"/>
    </row>
    <row r="513" spans="1:17" ht="42.75" customHeight="1" x14ac:dyDescent="0.25">
      <c r="A513" s="143"/>
      <c r="B513" s="139"/>
      <c r="C513" s="139"/>
      <c r="D513" s="139"/>
      <c r="E513" s="139"/>
      <c r="F513" s="143"/>
      <c r="G513" s="139"/>
      <c r="H513" s="139"/>
      <c r="I513" s="141"/>
      <c r="J513" s="160"/>
      <c r="K513" s="176"/>
      <c r="L513" s="176"/>
      <c r="M513" s="139"/>
      <c r="N513" s="39">
        <v>339916.01</v>
      </c>
      <c r="O513" s="39" t="s">
        <v>3108</v>
      </c>
      <c r="P513" s="142"/>
      <c r="Q513" s="143"/>
    </row>
    <row r="514" spans="1:17" ht="63" customHeight="1" x14ac:dyDescent="0.25">
      <c r="A514" s="143"/>
      <c r="B514" s="139"/>
      <c r="C514" s="139"/>
      <c r="D514" s="139"/>
      <c r="E514" s="139"/>
      <c r="F514" s="143"/>
      <c r="G514" s="139"/>
      <c r="H514" s="139"/>
      <c r="I514" s="141"/>
      <c r="J514" s="160"/>
      <c r="K514" s="176"/>
      <c r="L514" s="176"/>
      <c r="M514" s="139"/>
      <c r="N514" s="13">
        <v>464156.43</v>
      </c>
      <c r="O514" s="13" t="s">
        <v>1357</v>
      </c>
      <c r="P514" s="142"/>
      <c r="Q514" s="143"/>
    </row>
    <row r="515" spans="1:17" ht="63" customHeight="1" x14ac:dyDescent="0.25">
      <c r="A515" s="143"/>
      <c r="B515" s="139"/>
      <c r="C515" s="139"/>
      <c r="D515" s="139"/>
      <c r="E515" s="139"/>
      <c r="F515" s="143"/>
      <c r="G515" s="139"/>
      <c r="H515" s="139"/>
      <c r="I515" s="141"/>
      <c r="J515" s="160"/>
      <c r="K515" s="176"/>
      <c r="L515" s="176"/>
      <c r="M515" s="139"/>
      <c r="N515" s="13">
        <v>39546.959999999999</v>
      </c>
      <c r="O515" s="13" t="s">
        <v>1358</v>
      </c>
      <c r="P515" s="142"/>
      <c r="Q515" s="143"/>
    </row>
    <row r="516" spans="1:17" ht="63" customHeight="1" x14ac:dyDescent="0.25">
      <c r="A516" s="143"/>
      <c r="B516" s="139"/>
      <c r="C516" s="139"/>
      <c r="D516" s="139"/>
      <c r="E516" s="139"/>
      <c r="F516" s="143"/>
      <c r="G516" s="139"/>
      <c r="H516" s="139"/>
      <c r="I516" s="141"/>
      <c r="J516" s="160"/>
      <c r="K516" s="176"/>
      <c r="L516" s="176"/>
      <c r="M516" s="139"/>
      <c r="N516" s="39">
        <v>155351.91</v>
      </c>
      <c r="O516" s="39" t="s">
        <v>3109</v>
      </c>
      <c r="P516" s="142"/>
      <c r="Q516" s="143"/>
    </row>
    <row r="517" spans="1:17" ht="63" customHeight="1" x14ac:dyDescent="0.25">
      <c r="A517" s="143"/>
      <c r="B517" s="139"/>
      <c r="C517" s="139"/>
      <c r="D517" s="139"/>
      <c r="E517" s="139"/>
      <c r="F517" s="143"/>
      <c r="G517" s="139"/>
      <c r="H517" s="139"/>
      <c r="I517" s="141"/>
      <c r="J517" s="160"/>
      <c r="K517" s="176"/>
      <c r="L517" s="176"/>
      <c r="M517" s="139"/>
      <c r="N517" s="39">
        <v>13236.26</v>
      </c>
      <c r="O517" s="39" t="s">
        <v>3110</v>
      </c>
      <c r="P517" s="142"/>
      <c r="Q517" s="143"/>
    </row>
    <row r="518" spans="1:17" ht="63" customHeight="1" x14ac:dyDescent="0.25">
      <c r="A518" s="143"/>
      <c r="B518" s="139"/>
      <c r="C518" s="139"/>
      <c r="D518" s="139"/>
      <c r="E518" s="139"/>
      <c r="F518" s="143"/>
      <c r="G518" s="139"/>
      <c r="H518" s="139"/>
      <c r="I518" s="141"/>
      <c r="J518" s="160"/>
      <c r="K518" s="176"/>
      <c r="L518" s="176"/>
      <c r="M518" s="139"/>
      <c r="N518" s="13">
        <v>1459755.74</v>
      </c>
      <c r="O518" s="13" t="s">
        <v>1359</v>
      </c>
      <c r="P518" s="142"/>
      <c r="Q518" s="143"/>
    </row>
    <row r="519" spans="1:17" ht="63" customHeight="1" x14ac:dyDescent="0.25">
      <c r="A519" s="143"/>
      <c r="B519" s="139"/>
      <c r="C519" s="139"/>
      <c r="D519" s="139"/>
      <c r="E519" s="139"/>
      <c r="F519" s="143"/>
      <c r="G519" s="139"/>
      <c r="H519" s="139"/>
      <c r="I519" s="141"/>
      <c r="J519" s="160"/>
      <c r="K519" s="176"/>
      <c r="L519" s="176"/>
      <c r="M519" s="139"/>
      <c r="N519" s="13">
        <v>124373.81</v>
      </c>
      <c r="O519" s="13" t="s">
        <v>1360</v>
      </c>
      <c r="P519" s="142"/>
      <c r="Q519" s="143"/>
    </row>
    <row r="520" spans="1:17" ht="63" customHeight="1" x14ac:dyDescent="0.25">
      <c r="A520" s="143"/>
      <c r="B520" s="139"/>
      <c r="C520" s="139"/>
      <c r="D520" s="139"/>
      <c r="E520" s="139"/>
      <c r="F520" s="143"/>
      <c r="G520" s="139"/>
      <c r="H520" s="139"/>
      <c r="I520" s="141"/>
      <c r="J520" s="160"/>
      <c r="K520" s="176"/>
      <c r="L520" s="176"/>
      <c r="M520" s="139"/>
      <c r="N520" s="39">
        <v>220791.38</v>
      </c>
      <c r="O520" s="39" t="s">
        <v>3111</v>
      </c>
      <c r="P520" s="142"/>
      <c r="Q520" s="143"/>
    </row>
    <row r="521" spans="1:17" ht="63" customHeight="1" x14ac:dyDescent="0.25">
      <c r="A521" s="143"/>
      <c r="B521" s="139"/>
      <c r="C521" s="139"/>
      <c r="D521" s="139"/>
      <c r="E521" s="139"/>
      <c r="F521" s="143"/>
      <c r="G521" s="139"/>
      <c r="H521" s="139"/>
      <c r="I521" s="141"/>
      <c r="J521" s="160"/>
      <c r="K521" s="176"/>
      <c r="L521" s="176"/>
      <c r="M521" s="139"/>
      <c r="N521" s="39">
        <v>18811.82</v>
      </c>
      <c r="O521" s="39" t="s">
        <v>3112</v>
      </c>
      <c r="P521" s="142"/>
      <c r="Q521" s="143"/>
    </row>
    <row r="522" spans="1:17" ht="63" customHeight="1" x14ac:dyDescent="0.25">
      <c r="A522" s="143"/>
      <c r="B522" s="139"/>
      <c r="C522" s="139"/>
      <c r="D522" s="139"/>
      <c r="E522" s="139"/>
      <c r="F522" s="143"/>
      <c r="G522" s="139"/>
      <c r="H522" s="139"/>
      <c r="I522" s="141"/>
      <c r="J522" s="160"/>
      <c r="K522" s="176"/>
      <c r="L522" s="176"/>
      <c r="M522" s="139"/>
      <c r="N522" s="13">
        <v>1456962.22</v>
      </c>
      <c r="O522" s="13" t="s">
        <v>1361</v>
      </c>
      <c r="P522" s="142"/>
      <c r="Q522" s="143"/>
    </row>
    <row r="523" spans="1:17" ht="63" customHeight="1" x14ac:dyDescent="0.25">
      <c r="A523" s="143"/>
      <c r="B523" s="139"/>
      <c r="C523" s="139"/>
      <c r="D523" s="139"/>
      <c r="E523" s="139"/>
      <c r="F523" s="143"/>
      <c r="G523" s="139"/>
      <c r="H523" s="139"/>
      <c r="I523" s="141"/>
      <c r="J523" s="160"/>
      <c r="K523" s="176"/>
      <c r="L523" s="176"/>
      <c r="M523" s="139"/>
      <c r="N523" s="13">
        <v>124135.79</v>
      </c>
      <c r="O523" s="13" t="s">
        <v>1362</v>
      </c>
      <c r="P523" s="142"/>
      <c r="Q523" s="143"/>
    </row>
    <row r="524" spans="1:17" ht="63" customHeight="1" x14ac:dyDescent="0.25">
      <c r="A524" s="143"/>
      <c r="B524" s="139"/>
      <c r="C524" s="139"/>
      <c r="D524" s="139"/>
      <c r="E524" s="139"/>
      <c r="F524" s="143"/>
      <c r="G524" s="139"/>
      <c r="H524" s="139"/>
      <c r="I524" s="141"/>
      <c r="J524" s="160"/>
      <c r="K524" s="176"/>
      <c r="L524" s="176"/>
      <c r="M524" s="139"/>
      <c r="N524" s="39">
        <v>2038981.97</v>
      </c>
      <c r="O524" s="39" t="s">
        <v>3113</v>
      </c>
      <c r="P524" s="142"/>
      <c r="Q524" s="143"/>
    </row>
    <row r="525" spans="1:17" ht="63" customHeight="1" x14ac:dyDescent="0.25">
      <c r="A525" s="143"/>
      <c r="B525" s="139"/>
      <c r="C525" s="139"/>
      <c r="D525" s="139"/>
      <c r="E525" s="139"/>
      <c r="F525" s="143"/>
      <c r="G525" s="139"/>
      <c r="H525" s="139"/>
      <c r="I525" s="141"/>
      <c r="J525" s="160"/>
      <c r="K525" s="176"/>
      <c r="L525" s="176"/>
      <c r="M525" s="139"/>
      <c r="N525" s="39">
        <v>173724.92</v>
      </c>
      <c r="O525" s="39" t="s">
        <v>3114</v>
      </c>
      <c r="P525" s="142"/>
      <c r="Q525" s="143"/>
    </row>
    <row r="526" spans="1:17" ht="63" customHeight="1" x14ac:dyDescent="0.25">
      <c r="A526" s="143"/>
      <c r="B526" s="139"/>
      <c r="C526" s="139"/>
      <c r="D526" s="139"/>
      <c r="E526" s="139"/>
      <c r="F526" s="143"/>
      <c r="G526" s="139"/>
      <c r="H526" s="139"/>
      <c r="I526" s="141"/>
      <c r="J526" s="160"/>
      <c r="K526" s="176"/>
      <c r="L526" s="176"/>
      <c r="M526" s="139"/>
      <c r="N526" s="39">
        <v>653599.22</v>
      </c>
      <c r="O526" s="39" t="s">
        <v>3105</v>
      </c>
      <c r="P526" s="142"/>
      <c r="Q526" s="143"/>
    </row>
    <row r="527" spans="1:17" ht="63" customHeight="1" x14ac:dyDescent="0.25">
      <c r="A527" s="143"/>
      <c r="B527" s="139"/>
      <c r="C527" s="139"/>
      <c r="D527" s="139"/>
      <c r="E527" s="139"/>
      <c r="F527" s="143"/>
      <c r="G527" s="139"/>
      <c r="H527" s="139"/>
      <c r="I527" s="141"/>
      <c r="J527" s="160"/>
      <c r="K527" s="176"/>
      <c r="L527" s="176"/>
      <c r="M527" s="139"/>
      <c r="N527" s="39">
        <v>55687.82</v>
      </c>
      <c r="O527" s="39" t="s">
        <v>3106</v>
      </c>
      <c r="P527" s="142"/>
      <c r="Q527" s="143"/>
    </row>
    <row r="528" spans="1:17" ht="63" customHeight="1" x14ac:dyDescent="0.25">
      <c r="A528" s="143"/>
      <c r="B528" s="139"/>
      <c r="C528" s="139"/>
      <c r="D528" s="139"/>
      <c r="E528" s="139"/>
      <c r="F528" s="143"/>
      <c r="G528" s="139"/>
      <c r="H528" s="139"/>
      <c r="I528" s="141"/>
      <c r="J528" s="160"/>
      <c r="K528" s="176"/>
      <c r="L528" s="176"/>
      <c r="M528" s="139"/>
      <c r="N528" s="39">
        <v>525961.71</v>
      </c>
      <c r="O528" s="39" t="s">
        <v>3115</v>
      </c>
      <c r="P528" s="142"/>
      <c r="Q528" s="143"/>
    </row>
    <row r="529" spans="1:17" ht="63" customHeight="1" x14ac:dyDescent="0.25">
      <c r="A529" s="143"/>
      <c r="B529" s="139"/>
      <c r="C529" s="139"/>
      <c r="D529" s="139"/>
      <c r="E529" s="139"/>
      <c r="F529" s="143"/>
      <c r="G529" s="139"/>
      <c r="H529" s="139"/>
      <c r="I529" s="141"/>
      <c r="J529" s="160"/>
      <c r="K529" s="176"/>
      <c r="L529" s="176"/>
      <c r="M529" s="139"/>
      <c r="N529" s="39">
        <v>44812.88</v>
      </c>
      <c r="O529" s="39" t="s">
        <v>3116</v>
      </c>
      <c r="P529" s="142"/>
      <c r="Q529" s="143"/>
    </row>
    <row r="530" spans="1:17" ht="63" customHeight="1" x14ac:dyDescent="0.25">
      <c r="A530" s="143"/>
      <c r="B530" s="139"/>
      <c r="C530" s="139"/>
      <c r="D530" s="139"/>
      <c r="E530" s="139"/>
      <c r="F530" s="143"/>
      <c r="G530" s="139"/>
      <c r="H530" s="139"/>
      <c r="I530" s="141"/>
      <c r="J530" s="160"/>
      <c r="K530" s="176"/>
      <c r="L530" s="176"/>
      <c r="M530" s="139"/>
      <c r="N530" s="39">
        <v>446129.4</v>
      </c>
      <c r="O530" s="39" t="s">
        <v>3105</v>
      </c>
      <c r="P530" s="142"/>
      <c r="Q530" s="143"/>
    </row>
    <row r="531" spans="1:17" ht="63" customHeight="1" x14ac:dyDescent="0.25">
      <c r="A531" s="143"/>
      <c r="B531" s="139"/>
      <c r="C531" s="139"/>
      <c r="D531" s="139"/>
      <c r="E531" s="139"/>
      <c r="F531" s="143"/>
      <c r="G531" s="139"/>
      <c r="H531" s="139"/>
      <c r="I531" s="141"/>
      <c r="J531" s="160"/>
      <c r="K531" s="176"/>
      <c r="L531" s="176"/>
      <c r="M531" s="139"/>
      <c r="N531" s="39">
        <v>38011.019999999997</v>
      </c>
      <c r="O531" s="39" t="s">
        <v>3106</v>
      </c>
      <c r="P531" s="142"/>
      <c r="Q531" s="143"/>
    </row>
    <row r="532" spans="1:17" ht="63" customHeight="1" x14ac:dyDescent="0.25">
      <c r="A532" s="143"/>
      <c r="B532" s="139"/>
      <c r="C532" s="139"/>
      <c r="D532" s="139"/>
      <c r="E532" s="139"/>
      <c r="F532" s="143"/>
      <c r="G532" s="139"/>
      <c r="H532" s="139"/>
      <c r="I532" s="141"/>
      <c r="J532" s="160"/>
      <c r="K532" s="176"/>
      <c r="L532" s="176"/>
      <c r="M532" s="139"/>
      <c r="N532" s="39">
        <v>47952.32</v>
      </c>
      <c r="O532" s="39" t="s">
        <v>3117</v>
      </c>
      <c r="P532" s="142"/>
      <c r="Q532" s="143"/>
    </row>
    <row r="533" spans="1:17" ht="63" customHeight="1" x14ac:dyDescent="0.25">
      <c r="A533" s="143"/>
      <c r="B533" s="139"/>
      <c r="C533" s="139"/>
      <c r="D533" s="139"/>
      <c r="E533" s="139"/>
      <c r="F533" s="143"/>
      <c r="G533" s="139"/>
      <c r="H533" s="139"/>
      <c r="I533" s="141"/>
      <c r="J533" s="160"/>
      <c r="K533" s="176"/>
      <c r="L533" s="176"/>
      <c r="M533" s="139"/>
      <c r="N533" s="39">
        <v>4085.62</v>
      </c>
      <c r="O533" s="39" t="s">
        <v>3118</v>
      </c>
      <c r="P533" s="142"/>
      <c r="Q533" s="143"/>
    </row>
    <row r="534" spans="1:17" ht="63" customHeight="1" x14ac:dyDescent="0.25">
      <c r="A534" s="143"/>
      <c r="B534" s="139"/>
      <c r="C534" s="139"/>
      <c r="D534" s="139"/>
      <c r="E534" s="139"/>
      <c r="F534" s="143"/>
      <c r="G534" s="139"/>
      <c r="H534" s="139"/>
      <c r="I534" s="141"/>
      <c r="J534" s="160"/>
      <c r="K534" s="176"/>
      <c r="L534" s="176"/>
      <c r="M534" s="139"/>
      <c r="N534" s="39">
        <v>3416385.65</v>
      </c>
      <c r="O534" s="39" t="s">
        <v>3119</v>
      </c>
      <c r="P534" s="142"/>
      <c r="Q534" s="143"/>
    </row>
    <row r="535" spans="1:17" ht="63" customHeight="1" x14ac:dyDescent="0.25">
      <c r="A535" s="143"/>
      <c r="B535" s="139"/>
      <c r="C535" s="139"/>
      <c r="D535" s="139"/>
      <c r="E535" s="139"/>
      <c r="F535" s="143"/>
      <c r="G535" s="139"/>
      <c r="H535" s="139"/>
      <c r="I535" s="141"/>
      <c r="J535" s="160"/>
      <c r="K535" s="176"/>
      <c r="L535" s="176"/>
      <c r="M535" s="139"/>
      <c r="N535" s="39">
        <v>291082.18</v>
      </c>
      <c r="O535" s="39" t="s">
        <v>3120</v>
      </c>
      <c r="P535" s="142"/>
      <c r="Q535" s="143"/>
    </row>
    <row r="536" spans="1:17" ht="63" customHeight="1" x14ac:dyDescent="0.25">
      <c r="A536" s="143"/>
      <c r="B536" s="139"/>
      <c r="C536" s="139"/>
      <c r="D536" s="139"/>
      <c r="E536" s="139"/>
      <c r="F536" s="143"/>
      <c r="G536" s="139"/>
      <c r="H536" s="139"/>
      <c r="I536" s="141"/>
      <c r="J536" s="160"/>
      <c r="K536" s="176"/>
      <c r="L536" s="176"/>
      <c r="M536" s="139"/>
      <c r="N536" s="39">
        <v>153683.45000000001</v>
      </c>
      <c r="O536" s="39" t="s">
        <v>3121</v>
      </c>
      <c r="P536" s="142"/>
      <c r="Q536" s="143"/>
    </row>
    <row r="537" spans="1:17" ht="63" customHeight="1" x14ac:dyDescent="0.25">
      <c r="A537" s="143"/>
      <c r="B537" s="139"/>
      <c r="C537" s="139"/>
      <c r="D537" s="139"/>
      <c r="E537" s="139"/>
      <c r="F537" s="143"/>
      <c r="G537" s="139"/>
      <c r="H537" s="139"/>
      <c r="I537" s="141"/>
      <c r="J537" s="160"/>
      <c r="K537" s="176"/>
      <c r="L537" s="176"/>
      <c r="M537" s="139"/>
      <c r="N537" s="39">
        <v>13094.11</v>
      </c>
      <c r="O537" s="39" t="s">
        <v>3122</v>
      </c>
      <c r="P537" s="142"/>
      <c r="Q537" s="143"/>
    </row>
    <row r="538" spans="1:17" ht="63" customHeight="1" x14ac:dyDescent="0.25">
      <c r="A538" s="143"/>
      <c r="B538" s="139"/>
      <c r="C538" s="139"/>
      <c r="D538" s="139"/>
      <c r="E538" s="139"/>
      <c r="F538" s="143"/>
      <c r="G538" s="139"/>
      <c r="H538" s="139"/>
      <c r="I538" s="141"/>
      <c r="J538" s="160"/>
      <c r="K538" s="176"/>
      <c r="L538" s="176"/>
      <c r="M538" s="139"/>
      <c r="N538" s="39">
        <v>3428608.67</v>
      </c>
      <c r="O538" s="39" t="s">
        <v>3123</v>
      </c>
      <c r="P538" s="142"/>
      <c r="Q538" s="143"/>
    </row>
    <row r="539" spans="1:17" ht="63" customHeight="1" x14ac:dyDescent="0.25">
      <c r="A539" s="143"/>
      <c r="B539" s="139"/>
      <c r="C539" s="139"/>
      <c r="D539" s="139"/>
      <c r="E539" s="139"/>
      <c r="F539" s="143"/>
      <c r="G539" s="139"/>
      <c r="H539" s="139"/>
      <c r="I539" s="141"/>
      <c r="J539" s="160"/>
      <c r="K539" s="176"/>
      <c r="L539" s="176"/>
      <c r="M539" s="139"/>
      <c r="N539" s="39">
        <v>292123.59999999998</v>
      </c>
      <c r="O539" s="39" t="s">
        <v>3124</v>
      </c>
      <c r="P539" s="142"/>
      <c r="Q539" s="143"/>
    </row>
    <row r="540" spans="1:17" ht="63" customHeight="1" x14ac:dyDescent="0.25">
      <c r="A540" s="143"/>
      <c r="B540" s="139"/>
      <c r="C540" s="139"/>
      <c r="D540" s="139"/>
      <c r="E540" s="139"/>
      <c r="F540" s="143"/>
      <c r="G540" s="139"/>
      <c r="H540" s="139"/>
      <c r="I540" s="141"/>
      <c r="J540" s="160"/>
      <c r="K540" s="176"/>
      <c r="L540" s="176"/>
      <c r="M540" s="139"/>
      <c r="N540" s="39">
        <v>129805.44</v>
      </c>
      <c r="O540" s="39" t="s">
        <v>3125</v>
      </c>
      <c r="P540" s="142"/>
      <c r="Q540" s="143"/>
    </row>
    <row r="541" spans="1:17" ht="63" customHeight="1" x14ac:dyDescent="0.25">
      <c r="A541" s="143"/>
      <c r="B541" s="139"/>
      <c r="C541" s="139"/>
      <c r="D541" s="139"/>
      <c r="E541" s="139"/>
      <c r="F541" s="143"/>
      <c r="G541" s="139"/>
      <c r="H541" s="139"/>
      <c r="I541" s="141"/>
      <c r="J541" s="160"/>
      <c r="K541" s="176"/>
      <c r="L541" s="176"/>
      <c r="M541" s="139"/>
      <c r="N541" s="39">
        <v>11059.65</v>
      </c>
      <c r="O541" s="39" t="s">
        <v>3126</v>
      </c>
      <c r="P541" s="142"/>
      <c r="Q541" s="143"/>
    </row>
    <row r="542" spans="1:17" ht="78.75" x14ac:dyDescent="0.25">
      <c r="A542" s="143"/>
      <c r="B542" s="139"/>
      <c r="C542" s="139"/>
      <c r="D542" s="139"/>
      <c r="E542" s="139"/>
      <c r="F542" s="143"/>
      <c r="G542" s="139"/>
      <c r="H542" s="139"/>
      <c r="I542" s="141"/>
      <c r="J542" s="160"/>
      <c r="K542" s="176"/>
      <c r="L542" s="176"/>
      <c r="M542" s="2" t="s">
        <v>962</v>
      </c>
      <c r="N542" s="13"/>
      <c r="O542" s="13"/>
      <c r="P542" s="142"/>
      <c r="Q542" s="143"/>
    </row>
    <row r="543" spans="1:17" ht="63" x14ac:dyDescent="0.25">
      <c r="A543" s="143"/>
      <c r="B543" s="139"/>
      <c r="C543" s="139"/>
      <c r="D543" s="139"/>
      <c r="E543" s="139"/>
      <c r="F543" s="143"/>
      <c r="G543" s="139"/>
      <c r="H543" s="139"/>
      <c r="I543" s="141"/>
      <c r="J543" s="160"/>
      <c r="K543" s="176"/>
      <c r="L543" s="176"/>
      <c r="M543" s="2" t="s">
        <v>1269</v>
      </c>
      <c r="N543" s="13"/>
      <c r="O543" s="13"/>
      <c r="P543" s="142"/>
      <c r="Q543" s="143"/>
    </row>
    <row r="544" spans="1:17" ht="173.25" x14ac:dyDescent="0.25">
      <c r="A544" s="38">
        <v>14</v>
      </c>
      <c r="B544" s="36" t="s">
        <v>3127</v>
      </c>
      <c r="C544" s="36" t="s">
        <v>3128</v>
      </c>
      <c r="D544" s="36" t="s">
        <v>3129</v>
      </c>
      <c r="E544" s="38" t="s">
        <v>15</v>
      </c>
      <c r="F544" s="38" t="s">
        <v>15</v>
      </c>
      <c r="G544" s="36" t="s">
        <v>3130</v>
      </c>
      <c r="H544" s="36" t="s">
        <v>101</v>
      </c>
      <c r="I544" s="35">
        <v>13050049.08</v>
      </c>
      <c r="J544" s="40" t="s">
        <v>26</v>
      </c>
      <c r="K544" s="36" t="s">
        <v>3054</v>
      </c>
      <c r="L544" s="235" t="s">
        <v>1275</v>
      </c>
      <c r="M544" s="36"/>
      <c r="N544" s="39"/>
      <c r="O544" s="39"/>
      <c r="P544" s="39">
        <f>N544</f>
        <v>0</v>
      </c>
      <c r="Q544" s="38" t="s">
        <v>13</v>
      </c>
    </row>
    <row r="545" spans="1:17" ht="173.25" x14ac:dyDescent="0.25">
      <c r="A545" s="38">
        <v>15</v>
      </c>
      <c r="B545" s="36" t="s">
        <v>3131</v>
      </c>
      <c r="C545" s="36" t="s">
        <v>3132</v>
      </c>
      <c r="D545" s="36" t="s">
        <v>3133</v>
      </c>
      <c r="E545" s="36" t="s">
        <v>15</v>
      </c>
      <c r="F545" s="38" t="s">
        <v>15</v>
      </c>
      <c r="G545" s="36" t="s">
        <v>3130</v>
      </c>
      <c r="H545" s="36" t="s">
        <v>101</v>
      </c>
      <c r="I545" s="35">
        <v>13462559.48</v>
      </c>
      <c r="J545" s="40" t="s">
        <v>26</v>
      </c>
      <c r="K545" s="36" t="s">
        <v>3134</v>
      </c>
      <c r="L545" s="235" t="s">
        <v>1275</v>
      </c>
      <c r="M545" s="36"/>
      <c r="N545" s="39"/>
      <c r="O545" s="39"/>
      <c r="P545" s="39">
        <f>N545</f>
        <v>0</v>
      </c>
      <c r="Q545" s="38" t="s">
        <v>13</v>
      </c>
    </row>
    <row r="546" spans="1:17" ht="47.25" customHeight="1" x14ac:dyDescent="0.25">
      <c r="A546" s="143">
        <v>16</v>
      </c>
      <c r="B546" s="139" t="s">
        <v>0</v>
      </c>
      <c r="C546" s="143" t="s">
        <v>115</v>
      </c>
      <c r="D546" s="139" t="s">
        <v>336</v>
      </c>
      <c r="E546" s="139" t="s">
        <v>25</v>
      </c>
      <c r="F546" s="139">
        <v>2</v>
      </c>
      <c r="G546" s="139" t="s">
        <v>114</v>
      </c>
      <c r="H546" s="139" t="s">
        <v>116</v>
      </c>
      <c r="I546" s="141">
        <v>2794905.12</v>
      </c>
      <c r="J546" s="160" t="s">
        <v>26</v>
      </c>
      <c r="K546" s="163" t="s">
        <v>126</v>
      </c>
      <c r="L546" s="163" t="s">
        <v>127</v>
      </c>
      <c r="M546" s="19" t="s">
        <v>302</v>
      </c>
      <c r="N546" s="18">
        <v>0</v>
      </c>
      <c r="O546" s="1" t="s">
        <v>15</v>
      </c>
      <c r="P546" s="141">
        <f>SUM(N546:N552)</f>
        <v>1423643.59</v>
      </c>
      <c r="Q546" s="157" t="s">
        <v>13</v>
      </c>
    </row>
    <row r="547" spans="1:17" ht="63" x14ac:dyDescent="0.25">
      <c r="A547" s="143"/>
      <c r="B547" s="139"/>
      <c r="C547" s="143"/>
      <c r="D547" s="139"/>
      <c r="E547" s="139"/>
      <c r="F547" s="139"/>
      <c r="G547" s="139"/>
      <c r="H547" s="139"/>
      <c r="I547" s="141"/>
      <c r="J547" s="160"/>
      <c r="K547" s="163"/>
      <c r="L547" s="163"/>
      <c r="M547" s="2" t="s">
        <v>682</v>
      </c>
      <c r="N547" s="18"/>
      <c r="O547" s="1"/>
      <c r="P547" s="141"/>
      <c r="Q547" s="157"/>
    </row>
    <row r="548" spans="1:17" ht="126" customHeight="1" x14ac:dyDescent="0.25">
      <c r="A548" s="143"/>
      <c r="B548" s="139"/>
      <c r="C548" s="143"/>
      <c r="D548" s="139"/>
      <c r="E548" s="139"/>
      <c r="F548" s="139"/>
      <c r="G548" s="139"/>
      <c r="H548" s="139"/>
      <c r="I548" s="141"/>
      <c r="J548" s="160"/>
      <c r="K548" s="163"/>
      <c r="L548" s="163"/>
      <c r="M548" s="139" t="s">
        <v>963</v>
      </c>
      <c r="N548" s="34">
        <f>35250</f>
        <v>35250</v>
      </c>
      <c r="O548" s="1" t="s">
        <v>964</v>
      </c>
      <c r="P548" s="141"/>
      <c r="Q548" s="157"/>
    </row>
    <row r="549" spans="1:17" x14ac:dyDescent="0.25">
      <c r="A549" s="143"/>
      <c r="B549" s="139"/>
      <c r="C549" s="143"/>
      <c r="D549" s="139"/>
      <c r="E549" s="139"/>
      <c r="F549" s="139"/>
      <c r="G549" s="139"/>
      <c r="H549" s="139"/>
      <c r="I549" s="141"/>
      <c r="J549" s="160"/>
      <c r="K549" s="163"/>
      <c r="L549" s="163"/>
      <c r="M549" s="139"/>
      <c r="N549" s="34">
        <v>107022.19</v>
      </c>
      <c r="O549" s="1" t="s">
        <v>1363</v>
      </c>
      <c r="P549" s="141"/>
      <c r="Q549" s="157"/>
    </row>
    <row r="550" spans="1:17" x14ac:dyDescent="0.25">
      <c r="A550" s="143"/>
      <c r="B550" s="139"/>
      <c r="C550" s="143"/>
      <c r="D550" s="139"/>
      <c r="E550" s="139"/>
      <c r="F550" s="139"/>
      <c r="G550" s="139"/>
      <c r="H550" s="139"/>
      <c r="I550" s="141"/>
      <c r="J550" s="160"/>
      <c r="K550" s="163"/>
      <c r="L550" s="163"/>
      <c r="M550" s="139"/>
      <c r="N550" s="34">
        <v>281371.40000000002</v>
      </c>
      <c r="O550" s="1" t="s">
        <v>1364</v>
      </c>
      <c r="P550" s="141"/>
      <c r="Q550" s="157"/>
    </row>
    <row r="551" spans="1:17" x14ac:dyDescent="0.25">
      <c r="A551" s="143"/>
      <c r="B551" s="139"/>
      <c r="C551" s="143"/>
      <c r="D551" s="139"/>
      <c r="E551" s="139"/>
      <c r="F551" s="139"/>
      <c r="G551" s="139"/>
      <c r="H551" s="139"/>
      <c r="I551" s="141"/>
      <c r="J551" s="160"/>
      <c r="K551" s="163"/>
      <c r="L551" s="163"/>
      <c r="M551" s="139"/>
      <c r="N551" s="47">
        <v>500000</v>
      </c>
      <c r="O551" s="47" t="s">
        <v>3135</v>
      </c>
      <c r="P551" s="141"/>
      <c r="Q551" s="157"/>
    </row>
    <row r="552" spans="1:17" x14ac:dyDescent="0.25">
      <c r="A552" s="143"/>
      <c r="B552" s="139"/>
      <c r="C552" s="143"/>
      <c r="D552" s="139"/>
      <c r="E552" s="139"/>
      <c r="F552" s="139"/>
      <c r="G552" s="139"/>
      <c r="H552" s="139"/>
      <c r="I552" s="141"/>
      <c r="J552" s="160"/>
      <c r="K552" s="163"/>
      <c r="L552" s="163"/>
      <c r="M552" s="139"/>
      <c r="N552" s="47">
        <v>500000</v>
      </c>
      <c r="O552" s="35" t="s">
        <v>3136</v>
      </c>
      <c r="P552" s="141"/>
      <c r="Q552" s="157"/>
    </row>
    <row r="553" spans="1:17" ht="94.5" customHeight="1" x14ac:dyDescent="0.25">
      <c r="A553" s="143">
        <v>17</v>
      </c>
      <c r="B553" s="139" t="s">
        <v>0</v>
      </c>
      <c r="C553" s="143" t="s">
        <v>311</v>
      </c>
      <c r="D553" s="139" t="s">
        <v>305</v>
      </c>
      <c r="E553" s="139" t="s">
        <v>44</v>
      </c>
      <c r="F553" s="143">
        <v>1</v>
      </c>
      <c r="G553" s="139" t="s">
        <v>304</v>
      </c>
      <c r="H553" s="139" t="s">
        <v>313</v>
      </c>
      <c r="I553" s="141">
        <v>6301143.7600999996</v>
      </c>
      <c r="J553" s="160" t="s">
        <v>26</v>
      </c>
      <c r="K553" s="176" t="s">
        <v>303</v>
      </c>
      <c r="L553" s="176" t="s">
        <v>309</v>
      </c>
      <c r="M553" s="32" t="s">
        <v>965</v>
      </c>
      <c r="N553" s="13">
        <v>285600</v>
      </c>
      <c r="O553" s="13" t="s">
        <v>550</v>
      </c>
      <c r="P553" s="13">
        <f>N553</f>
        <v>285600</v>
      </c>
      <c r="Q553" s="143" t="s">
        <v>13</v>
      </c>
    </row>
    <row r="554" spans="1:17" ht="94.5" x14ac:dyDescent="0.25">
      <c r="A554" s="143"/>
      <c r="B554" s="139"/>
      <c r="C554" s="143"/>
      <c r="D554" s="139"/>
      <c r="E554" s="139"/>
      <c r="F554" s="143"/>
      <c r="G554" s="139"/>
      <c r="H554" s="139"/>
      <c r="I554" s="141"/>
      <c r="J554" s="160"/>
      <c r="K554" s="176"/>
      <c r="L554" s="176"/>
      <c r="M554" s="48" t="s">
        <v>3137</v>
      </c>
      <c r="N554" s="13"/>
      <c r="O554" s="13"/>
      <c r="P554" s="13"/>
      <c r="Q554" s="143"/>
    </row>
    <row r="555" spans="1:17" ht="267.75" customHeight="1" x14ac:dyDescent="0.25">
      <c r="A555" s="143">
        <v>18</v>
      </c>
      <c r="B555" s="139" t="s">
        <v>3138</v>
      </c>
      <c r="C555" s="143" t="s">
        <v>312</v>
      </c>
      <c r="D555" s="139" t="s">
        <v>308</v>
      </c>
      <c r="E555" s="139" t="s">
        <v>44</v>
      </c>
      <c r="F555" s="143">
        <v>1</v>
      </c>
      <c r="G555" s="139" t="s">
        <v>307</v>
      </c>
      <c r="H555" s="139" t="s">
        <v>314</v>
      </c>
      <c r="I555" s="141">
        <v>62451779.696599998</v>
      </c>
      <c r="J555" s="160" t="s">
        <v>26</v>
      </c>
      <c r="K555" s="176" t="s">
        <v>306</v>
      </c>
      <c r="L555" s="176" t="s">
        <v>310</v>
      </c>
      <c r="M555" s="164" t="s">
        <v>683</v>
      </c>
      <c r="N555" s="13">
        <v>100245.71</v>
      </c>
      <c r="O555" s="13" t="s">
        <v>966</v>
      </c>
      <c r="P555" s="142">
        <f>SUM(N555:N567)</f>
        <v>737954.77</v>
      </c>
      <c r="Q555" s="143" t="s">
        <v>13</v>
      </c>
    </row>
    <row r="556" spans="1:17" x14ac:dyDescent="0.25">
      <c r="A556" s="143"/>
      <c r="B556" s="139"/>
      <c r="C556" s="143"/>
      <c r="D556" s="139"/>
      <c r="E556" s="139"/>
      <c r="F556" s="143"/>
      <c r="G556" s="139"/>
      <c r="H556" s="139"/>
      <c r="I556" s="141"/>
      <c r="J556" s="160"/>
      <c r="K556" s="176"/>
      <c r="L556" s="176"/>
      <c r="M556" s="164"/>
      <c r="N556" s="13">
        <v>9336.64</v>
      </c>
      <c r="O556" s="13" t="s">
        <v>967</v>
      </c>
      <c r="P556" s="142"/>
      <c r="Q556" s="143"/>
    </row>
    <row r="557" spans="1:17" x14ac:dyDescent="0.25">
      <c r="A557" s="143"/>
      <c r="B557" s="139"/>
      <c r="C557" s="143"/>
      <c r="D557" s="139"/>
      <c r="E557" s="139"/>
      <c r="F557" s="143"/>
      <c r="G557" s="139"/>
      <c r="H557" s="139"/>
      <c r="I557" s="141"/>
      <c r="J557" s="160"/>
      <c r="K557" s="176"/>
      <c r="L557" s="176"/>
      <c r="M557" s="164"/>
      <c r="N557" s="13">
        <v>9336.61</v>
      </c>
      <c r="O557" s="13" t="s">
        <v>968</v>
      </c>
      <c r="P557" s="142"/>
      <c r="Q557" s="143"/>
    </row>
    <row r="558" spans="1:17" x14ac:dyDescent="0.25">
      <c r="A558" s="143"/>
      <c r="B558" s="139"/>
      <c r="C558" s="143"/>
      <c r="D558" s="139"/>
      <c r="E558" s="139"/>
      <c r="F558" s="143"/>
      <c r="G558" s="139"/>
      <c r="H558" s="139"/>
      <c r="I558" s="141"/>
      <c r="J558" s="160"/>
      <c r="K558" s="176"/>
      <c r="L558" s="176"/>
      <c r="M558" s="164"/>
      <c r="N558" s="39">
        <v>131772.73000000001</v>
      </c>
      <c r="O558" s="39" t="s">
        <v>3139</v>
      </c>
      <c r="P558" s="142"/>
      <c r="Q558" s="143"/>
    </row>
    <row r="559" spans="1:17" x14ac:dyDescent="0.25">
      <c r="A559" s="143"/>
      <c r="B559" s="139"/>
      <c r="C559" s="143"/>
      <c r="D559" s="139"/>
      <c r="E559" s="139"/>
      <c r="F559" s="143"/>
      <c r="G559" s="139"/>
      <c r="H559" s="139"/>
      <c r="I559" s="141"/>
      <c r="J559" s="160"/>
      <c r="K559" s="176"/>
      <c r="L559" s="176"/>
      <c r="M559" s="164"/>
      <c r="N559" s="39">
        <v>11227.27</v>
      </c>
      <c r="O559" s="39" t="s">
        <v>3140</v>
      </c>
      <c r="P559" s="142"/>
      <c r="Q559" s="143"/>
    </row>
    <row r="560" spans="1:17" x14ac:dyDescent="0.25">
      <c r="A560" s="143"/>
      <c r="B560" s="139"/>
      <c r="C560" s="143"/>
      <c r="D560" s="139"/>
      <c r="E560" s="139"/>
      <c r="F560" s="143"/>
      <c r="G560" s="139"/>
      <c r="H560" s="139"/>
      <c r="I560" s="141"/>
      <c r="J560" s="160"/>
      <c r="K560" s="176"/>
      <c r="L560" s="176"/>
      <c r="M560" s="164"/>
      <c r="N560" s="13">
        <v>107566.21</v>
      </c>
      <c r="O560" s="13" t="s">
        <v>1366</v>
      </c>
      <c r="P560" s="142"/>
      <c r="Q560" s="143"/>
    </row>
    <row r="561" spans="1:17" x14ac:dyDescent="0.25">
      <c r="A561" s="143"/>
      <c r="B561" s="139"/>
      <c r="C561" s="143"/>
      <c r="D561" s="139"/>
      <c r="E561" s="139"/>
      <c r="F561" s="143"/>
      <c r="G561" s="139"/>
      <c r="H561" s="139"/>
      <c r="I561" s="141"/>
      <c r="J561" s="160"/>
      <c r="K561" s="176"/>
      <c r="L561" s="176"/>
      <c r="M561" s="164"/>
      <c r="N561" s="13">
        <v>9164.83</v>
      </c>
      <c r="O561" s="13" t="s">
        <v>1366</v>
      </c>
      <c r="P561" s="142"/>
      <c r="Q561" s="143"/>
    </row>
    <row r="562" spans="1:17" ht="78.75" customHeight="1" x14ac:dyDescent="0.25">
      <c r="A562" s="143"/>
      <c r="B562" s="139"/>
      <c r="C562" s="143"/>
      <c r="D562" s="139"/>
      <c r="E562" s="139"/>
      <c r="F562" s="143"/>
      <c r="G562" s="139"/>
      <c r="H562" s="139"/>
      <c r="I562" s="141"/>
      <c r="J562" s="160"/>
      <c r="K562" s="176"/>
      <c r="L562" s="176"/>
      <c r="M562" s="164" t="s">
        <v>1365</v>
      </c>
      <c r="N562" s="39">
        <v>140195.14000000001</v>
      </c>
      <c r="O562" s="39" t="s">
        <v>3141</v>
      </c>
      <c r="P562" s="142"/>
      <c r="Q562" s="143"/>
    </row>
    <row r="563" spans="1:17" x14ac:dyDescent="0.25">
      <c r="A563" s="143"/>
      <c r="B563" s="139"/>
      <c r="C563" s="143"/>
      <c r="D563" s="139"/>
      <c r="E563" s="139"/>
      <c r="F563" s="143"/>
      <c r="G563" s="139"/>
      <c r="H563" s="139"/>
      <c r="I563" s="141"/>
      <c r="J563" s="160"/>
      <c r="K563" s="176"/>
      <c r="L563" s="176"/>
      <c r="M563" s="164"/>
      <c r="N563" s="39">
        <v>11944.88</v>
      </c>
      <c r="O563" s="39" t="s">
        <v>3141</v>
      </c>
      <c r="P563" s="142"/>
      <c r="Q563" s="143"/>
    </row>
    <row r="564" spans="1:17" x14ac:dyDescent="0.25">
      <c r="A564" s="143"/>
      <c r="B564" s="139"/>
      <c r="C564" s="143"/>
      <c r="D564" s="139"/>
      <c r="E564" s="139"/>
      <c r="F564" s="143"/>
      <c r="G564" s="139"/>
      <c r="H564" s="139"/>
      <c r="I564" s="141"/>
      <c r="J564" s="160"/>
      <c r="K564" s="176"/>
      <c r="L564" s="176"/>
      <c r="M564" s="164"/>
      <c r="N564" s="39">
        <v>124135.03</v>
      </c>
      <c r="O564" s="39" t="s">
        <v>3142</v>
      </c>
      <c r="P564" s="142"/>
      <c r="Q564" s="143"/>
    </row>
    <row r="565" spans="1:17" x14ac:dyDescent="0.25">
      <c r="A565" s="143"/>
      <c r="B565" s="139"/>
      <c r="C565" s="143"/>
      <c r="D565" s="139"/>
      <c r="E565" s="139"/>
      <c r="F565" s="143"/>
      <c r="G565" s="139"/>
      <c r="H565" s="139"/>
      <c r="I565" s="141"/>
      <c r="J565" s="160"/>
      <c r="K565" s="176"/>
      <c r="L565" s="176"/>
      <c r="M565" s="164"/>
      <c r="N565" s="39">
        <v>10576.53</v>
      </c>
      <c r="O565" s="39" t="s">
        <v>3142</v>
      </c>
      <c r="P565" s="142"/>
      <c r="Q565" s="143"/>
    </row>
    <row r="566" spans="1:17" x14ac:dyDescent="0.25">
      <c r="A566" s="143"/>
      <c r="B566" s="139"/>
      <c r="C566" s="143"/>
      <c r="D566" s="139"/>
      <c r="E566" s="139"/>
      <c r="F566" s="143"/>
      <c r="G566" s="139"/>
      <c r="H566" s="139"/>
      <c r="I566" s="141"/>
      <c r="J566" s="160"/>
      <c r="K566" s="176"/>
      <c r="L566" s="176"/>
      <c r="M566" s="164"/>
      <c r="N566" s="39">
        <v>66764.72</v>
      </c>
      <c r="O566" s="39" t="s">
        <v>3143</v>
      </c>
      <c r="P566" s="142"/>
      <c r="Q566" s="143"/>
    </row>
    <row r="567" spans="1:17" x14ac:dyDescent="0.25">
      <c r="A567" s="143"/>
      <c r="B567" s="139"/>
      <c r="C567" s="143"/>
      <c r="D567" s="139"/>
      <c r="E567" s="139"/>
      <c r="F567" s="143"/>
      <c r="G567" s="139"/>
      <c r="H567" s="139"/>
      <c r="I567" s="141"/>
      <c r="J567" s="160"/>
      <c r="K567" s="176"/>
      <c r="L567" s="176"/>
      <c r="M567" s="164"/>
      <c r="N567" s="39">
        <v>5688.47</v>
      </c>
      <c r="O567" s="39" t="s">
        <v>3143</v>
      </c>
      <c r="P567" s="142"/>
      <c r="Q567" s="143"/>
    </row>
    <row r="568" spans="1:17" ht="63" x14ac:dyDescent="0.25">
      <c r="A568" s="143">
        <v>19</v>
      </c>
      <c r="B568" s="139" t="s">
        <v>0</v>
      </c>
      <c r="C568" s="139" t="s">
        <v>362</v>
      </c>
      <c r="D568" s="139" t="s">
        <v>361</v>
      </c>
      <c r="E568" s="139" t="s">
        <v>24</v>
      </c>
      <c r="F568" s="143">
        <v>1</v>
      </c>
      <c r="G568" s="139" t="s">
        <v>360</v>
      </c>
      <c r="H568" s="139" t="s">
        <v>15</v>
      </c>
      <c r="I568" s="141">
        <v>518424.69</v>
      </c>
      <c r="J568" s="160" t="s">
        <v>26</v>
      </c>
      <c r="K568" s="139" t="s">
        <v>363</v>
      </c>
      <c r="L568" s="139" t="s">
        <v>407</v>
      </c>
      <c r="M568" s="32" t="s">
        <v>969</v>
      </c>
      <c r="N568" s="13"/>
      <c r="O568" s="13"/>
      <c r="P568" s="142">
        <f>SUM(N568:N569)</f>
        <v>527137.71</v>
      </c>
      <c r="Q568" s="143" t="s">
        <v>14</v>
      </c>
    </row>
    <row r="569" spans="1:17" ht="63" x14ac:dyDescent="0.25">
      <c r="A569" s="143"/>
      <c r="B569" s="139"/>
      <c r="C569" s="139"/>
      <c r="D569" s="139"/>
      <c r="E569" s="139"/>
      <c r="F569" s="143"/>
      <c r="G569" s="139"/>
      <c r="H569" s="139"/>
      <c r="I569" s="141"/>
      <c r="J569" s="160"/>
      <c r="K569" s="139"/>
      <c r="L569" s="139"/>
      <c r="M569" s="32" t="s">
        <v>970</v>
      </c>
      <c r="N569" s="13">
        <v>527137.71</v>
      </c>
      <c r="O569" s="13" t="s">
        <v>1367</v>
      </c>
      <c r="P569" s="142"/>
      <c r="Q569" s="143"/>
    </row>
    <row r="570" spans="1:17" ht="63" customHeight="1" x14ac:dyDescent="0.25">
      <c r="A570" s="143">
        <v>20</v>
      </c>
      <c r="B570" s="139" t="s">
        <v>0</v>
      </c>
      <c r="C570" s="139" t="s">
        <v>520</v>
      </c>
      <c r="D570" s="139" t="s">
        <v>519</v>
      </c>
      <c r="E570" s="139" t="s">
        <v>25</v>
      </c>
      <c r="F570" s="143">
        <v>3</v>
      </c>
      <c r="G570" s="139" t="s">
        <v>518</v>
      </c>
      <c r="H570" s="139" t="s">
        <v>15</v>
      </c>
      <c r="I570" s="141">
        <v>565250</v>
      </c>
      <c r="J570" s="160" t="s">
        <v>26</v>
      </c>
      <c r="K570" s="139" t="s">
        <v>517</v>
      </c>
      <c r="L570" s="176" t="s">
        <v>521</v>
      </c>
      <c r="M570" s="164" t="s">
        <v>684</v>
      </c>
      <c r="N570" s="13">
        <v>96470.37</v>
      </c>
      <c r="O570" s="34" t="s">
        <v>971</v>
      </c>
      <c r="P570" s="142">
        <f>SUM(N570:N572)</f>
        <v>574750</v>
      </c>
      <c r="Q570" s="143" t="s">
        <v>14</v>
      </c>
    </row>
    <row r="571" spans="1:17" x14ac:dyDescent="0.25">
      <c r="A571" s="143"/>
      <c r="B571" s="139"/>
      <c r="C571" s="139"/>
      <c r="D571" s="139"/>
      <c r="E571" s="139"/>
      <c r="F571" s="143"/>
      <c r="G571" s="139"/>
      <c r="H571" s="139"/>
      <c r="I571" s="141"/>
      <c r="J571" s="160"/>
      <c r="K571" s="139"/>
      <c r="L571" s="176"/>
      <c r="M571" s="164"/>
      <c r="N571" s="13">
        <v>27000</v>
      </c>
      <c r="O571" s="13" t="s">
        <v>972</v>
      </c>
      <c r="P571" s="142"/>
      <c r="Q571" s="143"/>
    </row>
    <row r="572" spans="1:17" x14ac:dyDescent="0.25">
      <c r="A572" s="143"/>
      <c r="B572" s="139"/>
      <c r="C572" s="139"/>
      <c r="D572" s="139"/>
      <c r="E572" s="139"/>
      <c r="F572" s="143"/>
      <c r="G572" s="139"/>
      <c r="H572" s="139"/>
      <c r="I572" s="141"/>
      <c r="J572" s="160"/>
      <c r="K572" s="139"/>
      <c r="L572" s="176"/>
      <c r="M572" s="164"/>
      <c r="N572" s="39">
        <v>451279.63</v>
      </c>
      <c r="O572" s="39" t="s">
        <v>3144</v>
      </c>
      <c r="P572" s="142"/>
      <c r="Q572" s="143"/>
    </row>
    <row r="573" spans="1:17" ht="126" x14ac:dyDescent="0.25">
      <c r="A573" s="7">
        <v>21</v>
      </c>
      <c r="B573" s="2" t="s">
        <v>973</v>
      </c>
      <c r="C573" s="2" t="s">
        <v>987</v>
      </c>
      <c r="D573" s="2" t="s">
        <v>976</v>
      </c>
      <c r="E573" s="2" t="s">
        <v>44</v>
      </c>
      <c r="F573" s="7">
        <v>3</v>
      </c>
      <c r="G573" s="2" t="s">
        <v>975</v>
      </c>
      <c r="H573" s="2" t="s">
        <v>992</v>
      </c>
      <c r="I573" s="1">
        <v>62082547.990000002</v>
      </c>
      <c r="J573" s="6" t="s">
        <v>26</v>
      </c>
      <c r="K573" s="2" t="s">
        <v>974</v>
      </c>
      <c r="L573" s="17" t="s">
        <v>984</v>
      </c>
      <c r="M573" s="32"/>
      <c r="N573" s="39">
        <v>290949.95</v>
      </c>
      <c r="O573" s="39" t="s">
        <v>3145</v>
      </c>
      <c r="P573" s="13">
        <f>N573</f>
        <v>290949.95</v>
      </c>
      <c r="Q573" s="7" t="s">
        <v>13</v>
      </c>
    </row>
    <row r="574" spans="1:17" ht="236.25" x14ac:dyDescent="0.25">
      <c r="A574" s="7">
        <v>22</v>
      </c>
      <c r="B574" s="2" t="s">
        <v>0</v>
      </c>
      <c r="C574" s="2" t="s">
        <v>988</v>
      </c>
      <c r="D574" s="2" t="s">
        <v>978</v>
      </c>
      <c r="E574" s="2" t="s">
        <v>24</v>
      </c>
      <c r="F574" s="7">
        <v>1</v>
      </c>
      <c r="G574" s="2" t="s">
        <v>977</v>
      </c>
      <c r="H574" s="2" t="s">
        <v>15</v>
      </c>
      <c r="I574" s="1">
        <v>995031.48</v>
      </c>
      <c r="J574" s="6" t="s">
        <v>26</v>
      </c>
      <c r="K574" s="2" t="s">
        <v>685</v>
      </c>
      <c r="L574" s="17" t="s">
        <v>985</v>
      </c>
      <c r="M574" s="48" t="s">
        <v>3146</v>
      </c>
      <c r="N574" s="13"/>
      <c r="O574" s="13"/>
      <c r="P574" s="13">
        <f t="shared" ref="P574:P578" si="4">N574</f>
        <v>0</v>
      </c>
      <c r="Q574" s="7" t="s">
        <v>13</v>
      </c>
    </row>
    <row r="575" spans="1:17" ht="110.25" x14ac:dyDescent="0.25">
      <c r="A575" s="143">
        <v>23</v>
      </c>
      <c r="B575" s="139" t="s">
        <v>0</v>
      </c>
      <c r="C575" s="139" t="s">
        <v>989</v>
      </c>
      <c r="D575" s="139" t="s">
        <v>980</v>
      </c>
      <c r="E575" s="139" t="s">
        <v>44</v>
      </c>
      <c r="F575" s="143">
        <v>3</v>
      </c>
      <c r="G575" s="139" t="s">
        <v>979</v>
      </c>
      <c r="H575" s="139" t="s">
        <v>15</v>
      </c>
      <c r="I575" s="141">
        <v>1572998.79</v>
      </c>
      <c r="J575" s="160" t="s">
        <v>26</v>
      </c>
      <c r="K575" s="139" t="s">
        <v>986</v>
      </c>
      <c r="L575" s="176" t="s">
        <v>237</v>
      </c>
      <c r="M575" s="2" t="s">
        <v>991</v>
      </c>
      <c r="N575" s="39">
        <v>760472.17</v>
      </c>
      <c r="O575" s="39" t="s">
        <v>3147</v>
      </c>
      <c r="P575" s="142">
        <f>SUM(N575:N576)</f>
        <v>1572998.79</v>
      </c>
      <c r="Q575" s="143" t="s">
        <v>14</v>
      </c>
    </row>
    <row r="576" spans="1:17" ht="78.75" x14ac:dyDescent="0.25">
      <c r="A576" s="143"/>
      <c r="B576" s="139"/>
      <c r="C576" s="139"/>
      <c r="D576" s="139"/>
      <c r="E576" s="139"/>
      <c r="F576" s="143"/>
      <c r="G576" s="139"/>
      <c r="H576" s="139"/>
      <c r="I576" s="141"/>
      <c r="J576" s="160"/>
      <c r="K576" s="139"/>
      <c r="L576" s="176"/>
      <c r="M576" s="2" t="s">
        <v>1368</v>
      </c>
      <c r="N576" s="39">
        <v>812526.62</v>
      </c>
      <c r="O576" s="39" t="s">
        <v>3148</v>
      </c>
      <c r="P576" s="142"/>
      <c r="Q576" s="143"/>
    </row>
    <row r="577" spans="1:17" ht="31.5" x14ac:dyDescent="0.25">
      <c r="A577" s="7">
        <v>24</v>
      </c>
      <c r="B577" s="2" t="s">
        <v>0</v>
      </c>
      <c r="C577" s="2" t="s">
        <v>990</v>
      </c>
      <c r="D577" s="2" t="s">
        <v>983</v>
      </c>
      <c r="E577" s="2" t="s">
        <v>24</v>
      </c>
      <c r="F577" s="7">
        <v>1</v>
      </c>
      <c r="G577" s="2" t="s">
        <v>982</v>
      </c>
      <c r="H577" s="2" t="s">
        <v>15</v>
      </c>
      <c r="I577" s="1">
        <v>49951.22</v>
      </c>
      <c r="J577" s="6" t="s">
        <v>26</v>
      </c>
      <c r="K577" s="2" t="s">
        <v>981</v>
      </c>
      <c r="L577" s="17" t="s">
        <v>237</v>
      </c>
      <c r="M577" s="32"/>
      <c r="N577" s="39">
        <v>49951.22</v>
      </c>
      <c r="O577" s="39" t="s">
        <v>3149</v>
      </c>
      <c r="P577" s="13">
        <f>N577</f>
        <v>49951.22</v>
      </c>
      <c r="Q577" s="7" t="s">
        <v>14</v>
      </c>
    </row>
    <row r="578" spans="1:17" ht="78.75" x14ac:dyDescent="0.25">
      <c r="A578" s="7">
        <v>25</v>
      </c>
      <c r="B578" s="2" t="s">
        <v>0</v>
      </c>
      <c r="C578" s="2" t="s">
        <v>1256</v>
      </c>
      <c r="D578" s="2" t="s">
        <v>1255</v>
      </c>
      <c r="E578" s="2" t="s">
        <v>24</v>
      </c>
      <c r="F578" s="7">
        <v>1</v>
      </c>
      <c r="G578" s="2" t="s">
        <v>360</v>
      </c>
      <c r="H578" s="1" t="s">
        <v>15</v>
      </c>
      <c r="I578" s="1">
        <v>135780.51</v>
      </c>
      <c r="J578" s="6" t="s">
        <v>26</v>
      </c>
      <c r="K578" s="17" t="s">
        <v>1254</v>
      </c>
      <c r="L578" s="32" t="s">
        <v>1257</v>
      </c>
      <c r="M578" s="13"/>
      <c r="N578" s="13"/>
      <c r="O578" s="13"/>
      <c r="P578" s="13">
        <f t="shared" si="4"/>
        <v>0</v>
      </c>
      <c r="Q578" s="7" t="s">
        <v>13</v>
      </c>
    </row>
    <row r="579" spans="1:17" x14ac:dyDescent="0.25">
      <c r="A579" s="7"/>
      <c r="B579" s="2"/>
      <c r="C579" s="2"/>
      <c r="D579" s="2"/>
      <c r="E579" s="2"/>
      <c r="F579" s="7"/>
      <c r="G579" s="2"/>
      <c r="H579" s="2"/>
      <c r="I579" s="1"/>
      <c r="J579" s="6"/>
      <c r="K579" s="17"/>
      <c r="L579" s="17"/>
      <c r="M579" s="14"/>
      <c r="N579" s="13"/>
      <c r="O579" s="13"/>
      <c r="P579" s="13"/>
      <c r="Q579" s="7"/>
    </row>
    <row r="580" spans="1:17" x14ac:dyDescent="0.25">
      <c r="A580" s="166" t="s">
        <v>56</v>
      </c>
      <c r="B580" s="166"/>
      <c r="C580" s="166"/>
      <c r="D580" s="166"/>
      <c r="E580" s="166"/>
      <c r="F580" s="166"/>
      <c r="G580" s="166"/>
      <c r="H580" s="166"/>
      <c r="I580" s="166"/>
      <c r="J580" s="166"/>
      <c r="K580" s="166"/>
      <c r="L580" s="166"/>
      <c r="M580" s="166"/>
      <c r="N580" s="166"/>
      <c r="O580" s="166"/>
      <c r="P580" s="166"/>
      <c r="Q580" s="166"/>
    </row>
    <row r="581" spans="1:17" x14ac:dyDescent="0.25">
      <c r="A581" s="7"/>
      <c r="B581" s="2"/>
      <c r="C581" s="2"/>
      <c r="D581" s="2"/>
      <c r="E581" s="2"/>
      <c r="F581" s="2"/>
      <c r="G581" s="2"/>
      <c r="H581" s="13"/>
      <c r="I581" s="4"/>
      <c r="J581" s="1"/>
      <c r="K581" s="26"/>
      <c r="L581" s="26"/>
      <c r="M581" s="14"/>
      <c r="N581" s="13"/>
      <c r="O581" s="13"/>
      <c r="P581" s="13"/>
      <c r="Q581" s="7"/>
    </row>
    <row r="582" spans="1:17" ht="63" x14ac:dyDescent="0.25">
      <c r="A582" s="7">
        <v>1</v>
      </c>
      <c r="B582" s="2" t="s">
        <v>2</v>
      </c>
      <c r="C582" s="2" t="s">
        <v>274</v>
      </c>
      <c r="D582" s="2" t="s">
        <v>270</v>
      </c>
      <c r="E582" s="2" t="s">
        <v>44</v>
      </c>
      <c r="F582" s="2">
        <v>2</v>
      </c>
      <c r="G582" s="2" t="s">
        <v>269</v>
      </c>
      <c r="H582" s="2" t="s">
        <v>15</v>
      </c>
      <c r="I582" s="13">
        <v>48135.023999999998</v>
      </c>
      <c r="J582" s="2" t="s">
        <v>26</v>
      </c>
      <c r="K582" s="16" t="s">
        <v>268</v>
      </c>
      <c r="L582" s="16" t="s">
        <v>275</v>
      </c>
      <c r="M582" s="14" t="s">
        <v>686</v>
      </c>
      <c r="N582" s="1" t="s">
        <v>15</v>
      </c>
      <c r="O582" s="1" t="s">
        <v>15</v>
      </c>
      <c r="P582" s="13" t="s">
        <v>15</v>
      </c>
      <c r="Q582" s="7" t="s">
        <v>14</v>
      </c>
    </row>
    <row r="583" spans="1:17" ht="31.5" x14ac:dyDescent="0.25">
      <c r="A583" s="7">
        <v>2</v>
      </c>
      <c r="B583" s="2" t="s">
        <v>43</v>
      </c>
      <c r="C583" s="2" t="s">
        <v>277</v>
      </c>
      <c r="D583" s="2" t="s">
        <v>272</v>
      </c>
      <c r="E583" s="2" t="s">
        <v>15</v>
      </c>
      <c r="F583" s="2" t="s">
        <v>15</v>
      </c>
      <c r="G583" s="2" t="s">
        <v>269</v>
      </c>
      <c r="H583" s="2" t="s">
        <v>15</v>
      </c>
      <c r="I583" s="13">
        <v>4143.6899999999996</v>
      </c>
      <c r="J583" s="2" t="s">
        <v>26</v>
      </c>
      <c r="K583" s="16" t="s">
        <v>271</v>
      </c>
      <c r="L583" s="16" t="s">
        <v>122</v>
      </c>
      <c r="M583" s="14" t="s">
        <v>15</v>
      </c>
      <c r="N583" s="1">
        <v>4143.7</v>
      </c>
      <c r="O583" s="1" t="s">
        <v>276</v>
      </c>
      <c r="P583" s="13">
        <f t="shared" ref="P583:P584" si="5">N583</f>
        <v>4143.7</v>
      </c>
      <c r="Q583" s="7" t="s">
        <v>14</v>
      </c>
    </row>
    <row r="584" spans="1:17" ht="31.5" x14ac:dyDescent="0.25">
      <c r="A584" s="7">
        <v>3</v>
      </c>
      <c r="B584" s="2" t="s">
        <v>43</v>
      </c>
      <c r="C584" s="2" t="s">
        <v>278</v>
      </c>
      <c r="D584" s="2" t="s">
        <v>273</v>
      </c>
      <c r="E584" s="2" t="s">
        <v>15</v>
      </c>
      <c r="F584" s="2" t="s">
        <v>15</v>
      </c>
      <c r="G584" s="2" t="s">
        <v>269</v>
      </c>
      <c r="H584" s="2" t="s">
        <v>15</v>
      </c>
      <c r="I584" s="13">
        <v>5260.0379999999996</v>
      </c>
      <c r="J584" s="2" t="s">
        <v>26</v>
      </c>
      <c r="K584" s="16" t="s">
        <v>267</v>
      </c>
      <c r="L584" s="16" t="s">
        <v>279</v>
      </c>
      <c r="M584" s="14" t="s">
        <v>15</v>
      </c>
      <c r="N584" s="1">
        <v>5260.04</v>
      </c>
      <c r="O584" s="1" t="s">
        <v>280</v>
      </c>
      <c r="P584" s="13">
        <f t="shared" si="5"/>
        <v>5260.04</v>
      </c>
      <c r="Q584" s="7" t="s">
        <v>14</v>
      </c>
    </row>
    <row r="585" spans="1:17" ht="31.5" customHeight="1" x14ac:dyDescent="0.25">
      <c r="A585" s="143">
        <v>4</v>
      </c>
      <c r="B585" s="139" t="s">
        <v>43</v>
      </c>
      <c r="C585" s="139" t="s">
        <v>372</v>
      </c>
      <c r="D585" s="139" t="s">
        <v>373</v>
      </c>
      <c r="E585" s="139" t="s">
        <v>15</v>
      </c>
      <c r="F585" s="143" t="s">
        <v>15</v>
      </c>
      <c r="G585" s="139" t="s">
        <v>269</v>
      </c>
      <c r="H585" s="139" t="s">
        <v>15</v>
      </c>
      <c r="I585" s="142">
        <v>10898.5</v>
      </c>
      <c r="J585" s="139" t="s">
        <v>26</v>
      </c>
      <c r="K585" s="142" t="s">
        <v>371</v>
      </c>
      <c r="L585" s="163" t="s">
        <v>232</v>
      </c>
      <c r="M585" s="144" t="s">
        <v>15</v>
      </c>
      <c r="N585" s="13">
        <v>5449.25</v>
      </c>
      <c r="O585" s="1" t="s">
        <v>388</v>
      </c>
      <c r="P585" s="142">
        <f>SUM(N585:N586)</f>
        <v>10898.5</v>
      </c>
      <c r="Q585" s="143" t="s">
        <v>14</v>
      </c>
    </row>
    <row r="586" spans="1:17" ht="31.5" customHeight="1" x14ac:dyDescent="0.25">
      <c r="A586" s="143"/>
      <c r="B586" s="139"/>
      <c r="C586" s="139"/>
      <c r="D586" s="139"/>
      <c r="E586" s="139"/>
      <c r="F586" s="143"/>
      <c r="G586" s="139"/>
      <c r="H586" s="139"/>
      <c r="I586" s="142"/>
      <c r="J586" s="139"/>
      <c r="K586" s="142"/>
      <c r="L586" s="163"/>
      <c r="M586" s="144"/>
      <c r="N586" s="13">
        <v>5449.25</v>
      </c>
      <c r="O586" s="1" t="s">
        <v>390</v>
      </c>
      <c r="P586" s="142"/>
      <c r="Q586" s="143"/>
    </row>
    <row r="587" spans="1:17" ht="31.5" customHeight="1" x14ac:dyDescent="0.25">
      <c r="A587" s="7">
        <v>5</v>
      </c>
      <c r="B587" s="2" t="s">
        <v>43</v>
      </c>
      <c r="C587" s="2" t="s">
        <v>687</v>
      </c>
      <c r="D587" s="2" t="s">
        <v>688</v>
      </c>
      <c r="E587" s="2" t="s">
        <v>15</v>
      </c>
      <c r="F587" s="7" t="s">
        <v>15</v>
      </c>
      <c r="G587" s="2" t="s">
        <v>269</v>
      </c>
      <c r="H587" s="2" t="s">
        <v>15</v>
      </c>
      <c r="I587" s="13">
        <v>7681.9259999999995</v>
      </c>
      <c r="J587" s="2" t="s">
        <v>26</v>
      </c>
      <c r="K587" s="13" t="s">
        <v>487</v>
      </c>
      <c r="L587" s="16" t="s">
        <v>530</v>
      </c>
      <c r="M587" s="14" t="s">
        <v>15</v>
      </c>
      <c r="N587" s="13">
        <v>7681.93</v>
      </c>
      <c r="O587" s="1" t="s">
        <v>689</v>
      </c>
      <c r="P587" s="13">
        <f>N587</f>
        <v>7681.93</v>
      </c>
      <c r="Q587" s="7" t="s">
        <v>14</v>
      </c>
    </row>
    <row r="588" spans="1:17" ht="31.5" customHeight="1" x14ac:dyDescent="0.25">
      <c r="A588" s="7">
        <v>6</v>
      </c>
      <c r="B588" s="2" t="s">
        <v>43</v>
      </c>
      <c r="C588" s="2" t="s">
        <v>994</v>
      </c>
      <c r="D588" s="2" t="s">
        <v>995</v>
      </c>
      <c r="E588" s="2" t="s">
        <v>15</v>
      </c>
      <c r="F588" s="7" t="s">
        <v>15</v>
      </c>
      <c r="G588" s="2" t="s">
        <v>269</v>
      </c>
      <c r="H588" s="2" t="s">
        <v>15</v>
      </c>
      <c r="I588" s="13">
        <v>7811.03</v>
      </c>
      <c r="J588" s="2" t="s">
        <v>26</v>
      </c>
      <c r="K588" s="13" t="s">
        <v>996</v>
      </c>
      <c r="L588" s="16" t="s">
        <v>997</v>
      </c>
      <c r="M588" s="14" t="s">
        <v>15</v>
      </c>
      <c r="N588" s="13">
        <v>7811.03</v>
      </c>
      <c r="O588" s="1" t="s">
        <v>1369</v>
      </c>
      <c r="P588" s="13">
        <f>N588</f>
        <v>7811.03</v>
      </c>
      <c r="Q588" s="7" t="s">
        <v>14</v>
      </c>
    </row>
    <row r="589" spans="1:17" ht="78.75" customHeight="1" x14ac:dyDescent="0.25">
      <c r="A589" s="143">
        <v>7</v>
      </c>
      <c r="B589" s="139" t="s">
        <v>0</v>
      </c>
      <c r="C589" s="139" t="s">
        <v>528</v>
      </c>
      <c r="D589" s="139" t="s">
        <v>527</v>
      </c>
      <c r="E589" s="139" t="s">
        <v>25</v>
      </c>
      <c r="F589" s="139">
        <v>1</v>
      </c>
      <c r="G589" s="139" t="s">
        <v>526</v>
      </c>
      <c r="H589" s="143" t="s">
        <v>15</v>
      </c>
      <c r="I589" s="141">
        <v>867510</v>
      </c>
      <c r="J589" s="139" t="s">
        <v>26</v>
      </c>
      <c r="K589" s="142" t="s">
        <v>531</v>
      </c>
      <c r="L589" s="144" t="s">
        <v>532</v>
      </c>
      <c r="M589" s="141" t="s">
        <v>998</v>
      </c>
      <c r="N589" s="34">
        <v>100000</v>
      </c>
      <c r="O589" s="13" t="s">
        <v>999</v>
      </c>
      <c r="P589" s="142">
        <f>SUM(N589:N591)</f>
        <v>882090</v>
      </c>
      <c r="Q589" s="143" t="s">
        <v>14</v>
      </c>
    </row>
    <row r="590" spans="1:17" x14ac:dyDescent="0.25">
      <c r="A590" s="143"/>
      <c r="B590" s="139"/>
      <c r="C590" s="139"/>
      <c r="D590" s="139"/>
      <c r="E590" s="139"/>
      <c r="F590" s="139"/>
      <c r="G590" s="139"/>
      <c r="H590" s="143"/>
      <c r="I590" s="141"/>
      <c r="J590" s="139"/>
      <c r="K590" s="142"/>
      <c r="L590" s="144"/>
      <c r="M590" s="141"/>
      <c r="N590" s="1">
        <v>28146.84</v>
      </c>
      <c r="O590" s="13" t="s">
        <v>1000</v>
      </c>
      <c r="P590" s="142"/>
      <c r="Q590" s="143"/>
    </row>
    <row r="591" spans="1:17" x14ac:dyDescent="0.25">
      <c r="A591" s="143"/>
      <c r="B591" s="139"/>
      <c r="C591" s="139"/>
      <c r="D591" s="139"/>
      <c r="E591" s="139"/>
      <c r="F591" s="139"/>
      <c r="G591" s="139"/>
      <c r="H591" s="143"/>
      <c r="I591" s="141"/>
      <c r="J591" s="139"/>
      <c r="K591" s="142"/>
      <c r="L591" s="144"/>
      <c r="M591" s="141"/>
      <c r="N591" s="1">
        <v>753943.16</v>
      </c>
      <c r="O591" s="13" t="s">
        <v>1370</v>
      </c>
      <c r="P591" s="142"/>
      <c r="Q591" s="143"/>
    </row>
    <row r="592" spans="1:17" ht="267.75" customHeight="1" x14ac:dyDescent="0.25">
      <c r="A592" s="143">
        <v>8</v>
      </c>
      <c r="B592" s="139" t="s">
        <v>0</v>
      </c>
      <c r="C592" s="143" t="s">
        <v>771</v>
      </c>
      <c r="D592" s="139" t="s">
        <v>691</v>
      </c>
      <c r="E592" s="139" t="s">
        <v>24</v>
      </c>
      <c r="F592" s="139">
        <v>1</v>
      </c>
      <c r="G592" s="139" t="s">
        <v>333</v>
      </c>
      <c r="H592" s="143" t="s">
        <v>15</v>
      </c>
      <c r="I592" s="142">
        <v>33427.839999999997</v>
      </c>
      <c r="J592" s="139" t="s">
        <v>26</v>
      </c>
      <c r="K592" s="141" t="s">
        <v>690</v>
      </c>
      <c r="L592" s="144" t="s">
        <v>237</v>
      </c>
      <c r="M592" s="139" t="s">
        <v>1001</v>
      </c>
      <c r="N592" s="1">
        <v>7416.45</v>
      </c>
      <c r="O592" s="13" t="s">
        <v>1002</v>
      </c>
      <c r="P592" s="142">
        <f>SUM(N592:N594)</f>
        <v>33865.020000000004</v>
      </c>
      <c r="Q592" s="143" t="s">
        <v>14</v>
      </c>
    </row>
    <row r="593" spans="1:17" x14ac:dyDescent="0.25">
      <c r="A593" s="143"/>
      <c r="B593" s="139"/>
      <c r="C593" s="143"/>
      <c r="D593" s="139"/>
      <c r="E593" s="139"/>
      <c r="F593" s="139"/>
      <c r="G593" s="139"/>
      <c r="H593" s="143"/>
      <c r="I593" s="142"/>
      <c r="J593" s="139"/>
      <c r="K593" s="141"/>
      <c r="L593" s="144"/>
      <c r="M593" s="139"/>
      <c r="N593" s="1">
        <v>9811.07</v>
      </c>
      <c r="O593" s="13" t="s">
        <v>1003</v>
      </c>
      <c r="P593" s="142"/>
      <c r="Q593" s="143"/>
    </row>
    <row r="594" spans="1:17" x14ac:dyDescent="0.25">
      <c r="A594" s="143"/>
      <c r="B594" s="139"/>
      <c r="C594" s="143"/>
      <c r="D594" s="139"/>
      <c r="E594" s="139"/>
      <c r="F594" s="139"/>
      <c r="G594" s="139"/>
      <c r="H594" s="143"/>
      <c r="I594" s="142"/>
      <c r="J594" s="139"/>
      <c r="K594" s="141"/>
      <c r="L594" s="144"/>
      <c r="M594" s="139"/>
      <c r="N594" s="1">
        <v>16637.5</v>
      </c>
      <c r="O594" s="13" t="s">
        <v>1371</v>
      </c>
      <c r="P594" s="142"/>
      <c r="Q594" s="143"/>
    </row>
    <row r="595" spans="1:17" ht="252" x14ac:dyDescent="0.25">
      <c r="A595" s="7">
        <v>9</v>
      </c>
      <c r="B595" s="2" t="s">
        <v>2</v>
      </c>
      <c r="C595" s="7" t="s">
        <v>772</v>
      </c>
      <c r="D595" s="2" t="s">
        <v>692</v>
      </c>
      <c r="E595" s="2" t="s">
        <v>44</v>
      </c>
      <c r="F595" s="2" t="s">
        <v>809</v>
      </c>
      <c r="G595" s="2" t="s">
        <v>62</v>
      </c>
      <c r="H595" s="7" t="s">
        <v>15</v>
      </c>
      <c r="I595" s="13">
        <v>177986.6</v>
      </c>
      <c r="J595" s="2" t="s">
        <v>26</v>
      </c>
      <c r="K595" s="1" t="s">
        <v>142</v>
      </c>
      <c r="L595" s="14" t="s">
        <v>766</v>
      </c>
      <c r="M595" s="1" t="s">
        <v>15</v>
      </c>
      <c r="N595" s="1"/>
      <c r="O595" s="13"/>
      <c r="P595" s="13">
        <f t="shared" ref="P595:P708" si="6">N595</f>
        <v>0</v>
      </c>
      <c r="Q595" s="7" t="s">
        <v>13</v>
      </c>
    </row>
    <row r="596" spans="1:17" ht="141.75" customHeight="1" x14ac:dyDescent="0.25">
      <c r="A596" s="143">
        <v>10</v>
      </c>
      <c r="B596" s="139" t="s">
        <v>43</v>
      </c>
      <c r="C596" s="139" t="s">
        <v>1004</v>
      </c>
      <c r="D596" s="139" t="s">
        <v>1006</v>
      </c>
      <c r="E596" s="143" t="s">
        <v>15</v>
      </c>
      <c r="F596" s="139" t="s">
        <v>15</v>
      </c>
      <c r="G596" s="139" t="s">
        <v>62</v>
      </c>
      <c r="H596" s="143" t="s">
        <v>15</v>
      </c>
      <c r="I596" s="142">
        <v>24655.5</v>
      </c>
      <c r="J596" s="139" t="s">
        <v>26</v>
      </c>
      <c r="K596" s="143" t="s">
        <v>1005</v>
      </c>
      <c r="L596" s="144" t="s">
        <v>1007</v>
      </c>
      <c r="M596" s="141"/>
      <c r="N596" s="34">
        <v>3802.14</v>
      </c>
      <c r="O596" s="13" t="s">
        <v>1008</v>
      </c>
      <c r="P596" s="142">
        <f>SUM(N596:N597)</f>
        <v>24617.26</v>
      </c>
      <c r="Q596" s="143" t="s">
        <v>14</v>
      </c>
    </row>
    <row r="597" spans="1:17" x14ac:dyDescent="0.25">
      <c r="A597" s="143"/>
      <c r="B597" s="139"/>
      <c r="C597" s="139"/>
      <c r="D597" s="139"/>
      <c r="E597" s="143"/>
      <c r="F597" s="139"/>
      <c r="G597" s="139"/>
      <c r="H597" s="143"/>
      <c r="I597" s="142"/>
      <c r="J597" s="139"/>
      <c r="K597" s="143"/>
      <c r="L597" s="144"/>
      <c r="M597" s="141"/>
      <c r="N597" s="1">
        <v>20815.12</v>
      </c>
      <c r="O597" s="13" t="s">
        <v>1009</v>
      </c>
      <c r="P597" s="142"/>
      <c r="Q597" s="143"/>
    </row>
    <row r="598" spans="1:17" ht="220.5" x14ac:dyDescent="0.25">
      <c r="A598" s="38">
        <v>11</v>
      </c>
      <c r="B598" s="36" t="s">
        <v>43</v>
      </c>
      <c r="C598" s="36" t="s">
        <v>3150</v>
      </c>
      <c r="D598" s="36" t="s">
        <v>3151</v>
      </c>
      <c r="E598" s="38" t="s">
        <v>15</v>
      </c>
      <c r="F598" s="38" t="s">
        <v>15</v>
      </c>
      <c r="G598" s="36" t="s">
        <v>62</v>
      </c>
      <c r="H598" s="38" t="s">
        <v>15</v>
      </c>
      <c r="I598" s="39">
        <v>59302.239999999998</v>
      </c>
      <c r="J598" s="36" t="s">
        <v>26</v>
      </c>
      <c r="K598" s="39" t="s">
        <v>3152</v>
      </c>
      <c r="L598" s="52" t="s">
        <v>1275</v>
      </c>
      <c r="M598" s="35"/>
      <c r="N598" s="35"/>
      <c r="O598" s="39"/>
      <c r="P598" s="39">
        <f>N598</f>
        <v>0</v>
      </c>
      <c r="Q598" s="38" t="s">
        <v>13</v>
      </c>
    </row>
    <row r="599" spans="1:17" ht="157.5" x14ac:dyDescent="0.25">
      <c r="A599" s="7">
        <v>12</v>
      </c>
      <c r="B599" s="2" t="s">
        <v>2</v>
      </c>
      <c r="C599" s="7" t="s">
        <v>773</v>
      </c>
      <c r="D599" s="2" t="s">
        <v>694</v>
      </c>
      <c r="E599" s="2" t="s">
        <v>44</v>
      </c>
      <c r="F599" s="2">
        <v>7</v>
      </c>
      <c r="G599" s="2" t="s">
        <v>693</v>
      </c>
      <c r="H599" s="7" t="s">
        <v>15</v>
      </c>
      <c r="I599" s="13">
        <v>186854.25</v>
      </c>
      <c r="J599" s="2" t="s">
        <v>26</v>
      </c>
      <c r="K599" s="1" t="s">
        <v>142</v>
      </c>
      <c r="L599" s="14" t="s">
        <v>766</v>
      </c>
      <c r="M599" s="1" t="s">
        <v>15</v>
      </c>
      <c r="N599" s="1"/>
      <c r="O599" s="13"/>
      <c r="P599" s="13">
        <f t="shared" si="6"/>
        <v>0</v>
      </c>
      <c r="Q599" s="7" t="s">
        <v>13</v>
      </c>
    </row>
    <row r="600" spans="1:17" ht="157.5" x14ac:dyDescent="0.25">
      <c r="A600" s="7">
        <v>13</v>
      </c>
      <c r="B600" s="2" t="s">
        <v>43</v>
      </c>
      <c r="C600" s="2" t="s">
        <v>1010</v>
      </c>
      <c r="D600" s="2" t="s">
        <v>1011</v>
      </c>
      <c r="E600" s="7" t="s">
        <v>15</v>
      </c>
      <c r="F600" s="7" t="s">
        <v>15</v>
      </c>
      <c r="G600" s="2" t="s">
        <v>693</v>
      </c>
      <c r="H600" s="7" t="s">
        <v>15</v>
      </c>
      <c r="I600" s="13">
        <v>27671.49</v>
      </c>
      <c r="J600" s="2" t="s">
        <v>26</v>
      </c>
      <c r="K600" s="7" t="s">
        <v>1005</v>
      </c>
      <c r="L600" s="14" t="s">
        <v>1007</v>
      </c>
      <c r="M600" s="1" t="s">
        <v>15</v>
      </c>
      <c r="N600" s="1">
        <v>27671.49</v>
      </c>
      <c r="O600" s="13" t="s">
        <v>1012</v>
      </c>
      <c r="P600" s="13">
        <f>N600</f>
        <v>27671.49</v>
      </c>
      <c r="Q600" s="7" t="s">
        <v>14</v>
      </c>
    </row>
    <row r="601" spans="1:17" ht="31.5" x14ac:dyDescent="0.25">
      <c r="A601" s="7">
        <v>14</v>
      </c>
      <c r="B601" s="2" t="s">
        <v>2</v>
      </c>
      <c r="C601" s="7" t="s">
        <v>774</v>
      </c>
      <c r="D601" s="2" t="s">
        <v>695</v>
      </c>
      <c r="E601" s="2" t="s">
        <v>44</v>
      </c>
      <c r="F601" s="2">
        <v>1</v>
      </c>
      <c r="G601" s="2" t="s">
        <v>149</v>
      </c>
      <c r="H601" s="7" t="s">
        <v>15</v>
      </c>
      <c r="I601" s="13">
        <v>30267.48</v>
      </c>
      <c r="J601" s="2" t="s">
        <v>26</v>
      </c>
      <c r="K601" s="1" t="s">
        <v>142</v>
      </c>
      <c r="L601" s="14" t="s">
        <v>766</v>
      </c>
      <c r="M601" s="1" t="s">
        <v>15</v>
      </c>
      <c r="N601" s="1"/>
      <c r="O601" s="13"/>
      <c r="P601" s="13">
        <f t="shared" si="6"/>
        <v>0</v>
      </c>
      <c r="Q601" s="7" t="s">
        <v>13</v>
      </c>
    </row>
    <row r="602" spans="1:17" ht="31.5" x14ac:dyDescent="0.25">
      <c r="A602" s="7">
        <v>15</v>
      </c>
      <c r="B602" s="2" t="s">
        <v>43</v>
      </c>
      <c r="C602" s="2" t="s">
        <v>1013</v>
      </c>
      <c r="D602" s="2" t="s">
        <v>1014</v>
      </c>
      <c r="E602" s="7" t="s">
        <v>15</v>
      </c>
      <c r="F602" s="2" t="s">
        <v>15</v>
      </c>
      <c r="G602" s="2" t="s">
        <v>149</v>
      </c>
      <c r="H602" s="7" t="s">
        <v>15</v>
      </c>
      <c r="I602" s="13">
        <v>7264.95</v>
      </c>
      <c r="J602" s="2" t="s">
        <v>26</v>
      </c>
      <c r="K602" s="7" t="s">
        <v>1005</v>
      </c>
      <c r="L602" s="14" t="s">
        <v>1007</v>
      </c>
      <c r="M602" s="1"/>
      <c r="N602" s="1">
        <v>7264.95</v>
      </c>
      <c r="O602" s="13" t="s">
        <v>1015</v>
      </c>
      <c r="P602" s="13">
        <f t="shared" si="6"/>
        <v>7264.95</v>
      </c>
      <c r="Q602" s="7" t="s">
        <v>14</v>
      </c>
    </row>
    <row r="603" spans="1:17" ht="31.5" x14ac:dyDescent="0.25">
      <c r="A603" s="38">
        <v>16</v>
      </c>
      <c r="B603" s="36" t="s">
        <v>43</v>
      </c>
      <c r="C603" s="36" t="s">
        <v>3153</v>
      </c>
      <c r="D603" s="36" t="s">
        <v>3154</v>
      </c>
      <c r="E603" s="38" t="s">
        <v>15</v>
      </c>
      <c r="F603" s="36" t="s">
        <v>15</v>
      </c>
      <c r="G603" s="36" t="s">
        <v>149</v>
      </c>
      <c r="H603" s="38" t="s">
        <v>15</v>
      </c>
      <c r="I603" s="39">
        <v>15171.48</v>
      </c>
      <c r="J603" s="36" t="s">
        <v>26</v>
      </c>
      <c r="K603" s="39" t="s">
        <v>3081</v>
      </c>
      <c r="L603" s="52" t="s">
        <v>1275</v>
      </c>
      <c r="M603" s="35"/>
      <c r="N603" s="35"/>
      <c r="O603" s="39"/>
      <c r="P603" s="39">
        <f>N603</f>
        <v>0</v>
      </c>
      <c r="Q603" s="38" t="s">
        <v>13</v>
      </c>
    </row>
    <row r="604" spans="1:17" ht="409.5" x14ac:dyDescent="0.25">
      <c r="A604" s="7">
        <v>17</v>
      </c>
      <c r="B604" s="2" t="s">
        <v>2</v>
      </c>
      <c r="C604" s="7" t="s">
        <v>775</v>
      </c>
      <c r="D604" s="2" t="s">
        <v>696</v>
      </c>
      <c r="E604" s="2" t="s">
        <v>44</v>
      </c>
      <c r="F604" s="2" t="s">
        <v>810</v>
      </c>
      <c r="G604" s="2" t="s">
        <v>61</v>
      </c>
      <c r="H604" s="7" t="s">
        <v>15</v>
      </c>
      <c r="I604" s="13">
        <v>843511.57</v>
      </c>
      <c r="J604" s="2" t="s">
        <v>26</v>
      </c>
      <c r="K604" s="1" t="s">
        <v>142</v>
      </c>
      <c r="L604" s="14" t="s">
        <v>766</v>
      </c>
      <c r="M604" s="1" t="s">
        <v>15</v>
      </c>
      <c r="N604" s="1"/>
      <c r="O604" s="13"/>
      <c r="P604" s="13">
        <f t="shared" si="6"/>
        <v>0</v>
      </c>
      <c r="Q604" s="7" t="s">
        <v>13</v>
      </c>
    </row>
    <row r="605" spans="1:17" ht="236.25" x14ac:dyDescent="0.25">
      <c r="A605" s="7">
        <v>18</v>
      </c>
      <c r="B605" s="2" t="s">
        <v>43</v>
      </c>
      <c r="C605" s="2" t="s">
        <v>1016</v>
      </c>
      <c r="D605" s="2" t="s">
        <v>1017</v>
      </c>
      <c r="E605" s="7" t="s">
        <v>15</v>
      </c>
      <c r="F605" s="2" t="s">
        <v>15</v>
      </c>
      <c r="G605" s="2" t="s">
        <v>61</v>
      </c>
      <c r="H605" s="7" t="s">
        <v>15</v>
      </c>
      <c r="I605" s="13">
        <v>93379.33</v>
      </c>
      <c r="J605" s="2" t="s">
        <v>26</v>
      </c>
      <c r="K605" s="2" t="s">
        <v>1005</v>
      </c>
      <c r="L605" s="14" t="s">
        <v>1007</v>
      </c>
      <c r="M605" s="1"/>
      <c r="N605" s="1">
        <v>51503.66</v>
      </c>
      <c r="O605" s="13" t="s">
        <v>1018</v>
      </c>
      <c r="P605" s="13">
        <f>N605</f>
        <v>51503.66</v>
      </c>
      <c r="Q605" s="7" t="s">
        <v>14</v>
      </c>
    </row>
    <row r="606" spans="1:17" ht="31.5" x14ac:dyDescent="0.25">
      <c r="A606" s="38">
        <v>19</v>
      </c>
      <c r="B606" s="36" t="s">
        <v>43</v>
      </c>
      <c r="C606" s="36" t="s">
        <v>3155</v>
      </c>
      <c r="D606" s="36" t="s">
        <v>3156</v>
      </c>
      <c r="E606" s="38" t="s">
        <v>15</v>
      </c>
      <c r="F606" s="36" t="s">
        <v>15</v>
      </c>
      <c r="G606" s="36" t="s">
        <v>61</v>
      </c>
      <c r="H606" s="38" t="s">
        <v>15</v>
      </c>
      <c r="I606" s="39">
        <v>41875.68</v>
      </c>
      <c r="J606" s="36" t="s">
        <v>26</v>
      </c>
      <c r="K606" s="39" t="s">
        <v>3157</v>
      </c>
      <c r="L606" s="52" t="s">
        <v>3158</v>
      </c>
      <c r="M606" s="35"/>
      <c r="N606" s="35"/>
      <c r="O606" s="39"/>
      <c r="P606" s="39">
        <f>N606</f>
        <v>0</v>
      </c>
      <c r="Q606" s="38" t="s">
        <v>13</v>
      </c>
    </row>
    <row r="607" spans="1:17" ht="197.25" customHeight="1" x14ac:dyDescent="0.25">
      <c r="A607" s="38">
        <v>20</v>
      </c>
      <c r="B607" s="36" t="s">
        <v>43</v>
      </c>
      <c r="C607" s="36" t="s">
        <v>3159</v>
      </c>
      <c r="D607" s="36" t="s">
        <v>3160</v>
      </c>
      <c r="E607" s="38" t="s">
        <v>15</v>
      </c>
      <c r="F607" s="36" t="s">
        <v>15</v>
      </c>
      <c r="G607" s="36" t="s">
        <v>61</v>
      </c>
      <c r="H607" s="38" t="s">
        <v>15</v>
      </c>
      <c r="I607" s="39">
        <v>217936.12</v>
      </c>
      <c r="J607" s="36" t="s">
        <v>26</v>
      </c>
      <c r="K607" s="39" t="s">
        <v>3081</v>
      </c>
      <c r="L607" s="52" t="s">
        <v>1275</v>
      </c>
      <c r="M607" s="35" t="s">
        <v>3161</v>
      </c>
      <c r="N607" s="35"/>
      <c r="O607" s="39"/>
      <c r="P607" s="39">
        <f>N607</f>
        <v>0</v>
      </c>
      <c r="Q607" s="38" t="s">
        <v>13</v>
      </c>
    </row>
    <row r="608" spans="1:17" ht="63" x14ac:dyDescent="0.25">
      <c r="A608" s="7">
        <v>21</v>
      </c>
      <c r="B608" s="2" t="s">
        <v>2</v>
      </c>
      <c r="C608" s="7" t="s">
        <v>776</v>
      </c>
      <c r="D608" s="2" t="s">
        <v>698</v>
      </c>
      <c r="E608" s="2" t="s">
        <v>44</v>
      </c>
      <c r="F608" s="2" t="s">
        <v>811</v>
      </c>
      <c r="G608" s="2" t="s">
        <v>697</v>
      </c>
      <c r="H608" s="7" t="s">
        <v>15</v>
      </c>
      <c r="I608" s="13">
        <v>89286.02</v>
      </c>
      <c r="J608" s="2" t="s">
        <v>26</v>
      </c>
      <c r="K608" s="1" t="s">
        <v>142</v>
      </c>
      <c r="L608" s="14" t="s">
        <v>766</v>
      </c>
      <c r="M608" s="1" t="s">
        <v>15</v>
      </c>
      <c r="N608" s="1"/>
      <c r="O608" s="13"/>
      <c r="P608" s="13">
        <f t="shared" si="6"/>
        <v>0</v>
      </c>
      <c r="Q608" s="7" t="s">
        <v>13</v>
      </c>
    </row>
    <row r="609" spans="1:17" ht="47.25" customHeight="1" x14ac:dyDescent="0.25">
      <c r="A609" s="143">
        <v>22</v>
      </c>
      <c r="B609" s="139" t="s">
        <v>43</v>
      </c>
      <c r="C609" s="139" t="s">
        <v>1019</v>
      </c>
      <c r="D609" s="139" t="s">
        <v>1020</v>
      </c>
      <c r="E609" s="143" t="s">
        <v>15</v>
      </c>
      <c r="F609" s="139" t="s">
        <v>15</v>
      </c>
      <c r="G609" s="139" t="s">
        <v>697</v>
      </c>
      <c r="H609" s="143" t="s">
        <v>15</v>
      </c>
      <c r="I609" s="142">
        <v>18956.45</v>
      </c>
      <c r="J609" s="139" t="s">
        <v>26</v>
      </c>
      <c r="K609" s="143" t="s">
        <v>925</v>
      </c>
      <c r="L609" s="144" t="s">
        <v>237</v>
      </c>
      <c r="M609" s="141" t="s">
        <v>15</v>
      </c>
      <c r="N609" s="1">
        <v>2637.78</v>
      </c>
      <c r="O609" s="13" t="s">
        <v>1372</v>
      </c>
      <c r="P609" s="142">
        <f>SUM(N609:N610)</f>
        <v>18956.45</v>
      </c>
      <c r="Q609" s="143" t="s">
        <v>14</v>
      </c>
    </row>
    <row r="610" spans="1:17" x14ac:dyDescent="0.25">
      <c r="A610" s="143"/>
      <c r="B610" s="139"/>
      <c r="C610" s="139"/>
      <c r="D610" s="139"/>
      <c r="E610" s="143"/>
      <c r="F610" s="139"/>
      <c r="G610" s="139"/>
      <c r="H610" s="143"/>
      <c r="I610" s="142"/>
      <c r="J610" s="139"/>
      <c r="K610" s="143"/>
      <c r="L610" s="144"/>
      <c r="M610" s="141"/>
      <c r="N610" s="1">
        <v>16318.67</v>
      </c>
      <c r="O610" s="13" t="s">
        <v>1372</v>
      </c>
      <c r="P610" s="142"/>
      <c r="Q610" s="143"/>
    </row>
    <row r="611" spans="1:17" ht="31.5" x14ac:dyDescent="0.25">
      <c r="A611" s="38">
        <v>23</v>
      </c>
      <c r="B611" s="36" t="s">
        <v>43</v>
      </c>
      <c r="C611" s="36" t="s">
        <v>3162</v>
      </c>
      <c r="D611" s="36" t="s">
        <v>3163</v>
      </c>
      <c r="E611" s="38" t="s">
        <v>15</v>
      </c>
      <c r="F611" s="38" t="s">
        <v>15</v>
      </c>
      <c r="G611" s="36" t="s">
        <v>697</v>
      </c>
      <c r="H611" s="38" t="s">
        <v>15</v>
      </c>
      <c r="I611" s="39">
        <v>27123.63</v>
      </c>
      <c r="J611" s="36" t="s">
        <v>26</v>
      </c>
      <c r="K611" s="39" t="s">
        <v>3164</v>
      </c>
      <c r="L611" s="52" t="s">
        <v>1275</v>
      </c>
      <c r="M611" s="35"/>
      <c r="N611" s="35"/>
      <c r="O611" s="39"/>
      <c r="P611" s="39">
        <f>N611</f>
        <v>0</v>
      </c>
      <c r="Q611" s="38" t="s">
        <v>13</v>
      </c>
    </row>
    <row r="612" spans="1:17" ht="47.25" x14ac:dyDescent="0.25">
      <c r="A612" s="7">
        <v>24</v>
      </c>
      <c r="B612" s="2" t="s">
        <v>2</v>
      </c>
      <c r="C612" s="7" t="s">
        <v>777</v>
      </c>
      <c r="D612" s="2" t="s">
        <v>700</v>
      </c>
      <c r="E612" s="2" t="s">
        <v>44</v>
      </c>
      <c r="F612" s="2" t="s">
        <v>812</v>
      </c>
      <c r="G612" s="2" t="s">
        <v>699</v>
      </c>
      <c r="H612" s="7" t="s">
        <v>15</v>
      </c>
      <c r="I612" s="13">
        <v>232723.9</v>
      </c>
      <c r="J612" s="2" t="s">
        <v>26</v>
      </c>
      <c r="K612" s="1" t="s">
        <v>142</v>
      </c>
      <c r="L612" s="14" t="s">
        <v>766</v>
      </c>
      <c r="M612" s="1" t="s">
        <v>15</v>
      </c>
      <c r="N612" s="1"/>
      <c r="O612" s="13"/>
      <c r="P612" s="13">
        <f t="shared" si="6"/>
        <v>0</v>
      </c>
      <c r="Q612" s="7" t="s">
        <v>13</v>
      </c>
    </row>
    <row r="613" spans="1:17" ht="47.25" x14ac:dyDescent="0.25">
      <c r="A613" s="7">
        <v>25</v>
      </c>
      <c r="B613" s="2" t="s">
        <v>43</v>
      </c>
      <c r="C613" s="2" t="s">
        <v>1021</v>
      </c>
      <c r="D613" s="2" t="s">
        <v>1022</v>
      </c>
      <c r="E613" s="7" t="s">
        <v>15</v>
      </c>
      <c r="F613" s="2" t="s">
        <v>15</v>
      </c>
      <c r="G613" s="2" t="s">
        <v>699</v>
      </c>
      <c r="H613" s="7" t="s">
        <v>15</v>
      </c>
      <c r="I613" s="13">
        <v>20067.97</v>
      </c>
      <c r="J613" s="2" t="s">
        <v>26</v>
      </c>
      <c r="K613" s="7" t="s">
        <v>1005</v>
      </c>
      <c r="L613" s="14" t="s">
        <v>1007</v>
      </c>
      <c r="M613" s="1" t="s">
        <v>15</v>
      </c>
      <c r="N613" s="1">
        <v>20067.97</v>
      </c>
      <c r="O613" s="13" t="s">
        <v>1023</v>
      </c>
      <c r="P613" s="13">
        <f>N613</f>
        <v>20067.97</v>
      </c>
      <c r="Q613" s="7" t="s">
        <v>14</v>
      </c>
    </row>
    <row r="614" spans="1:17" ht="47.25" x14ac:dyDescent="0.25">
      <c r="A614" s="38">
        <v>26</v>
      </c>
      <c r="B614" s="36" t="s">
        <v>43</v>
      </c>
      <c r="C614" s="36" t="s">
        <v>3165</v>
      </c>
      <c r="D614" s="36" t="s">
        <v>3166</v>
      </c>
      <c r="E614" s="38" t="s">
        <v>15</v>
      </c>
      <c r="F614" s="36" t="s">
        <v>15</v>
      </c>
      <c r="G614" s="36" t="s">
        <v>699</v>
      </c>
      <c r="H614" s="38" t="s">
        <v>15</v>
      </c>
      <c r="I614" s="39">
        <v>39258.81</v>
      </c>
      <c r="J614" s="36" t="s">
        <v>26</v>
      </c>
      <c r="K614" s="39" t="s">
        <v>3081</v>
      </c>
      <c r="L614" s="52" t="s">
        <v>1275</v>
      </c>
      <c r="M614" s="35"/>
      <c r="N614" s="35"/>
      <c r="O614" s="39"/>
      <c r="P614" s="39">
        <f>N614</f>
        <v>0</v>
      </c>
      <c r="Q614" s="38" t="s">
        <v>13</v>
      </c>
    </row>
    <row r="615" spans="1:17" ht="31.5" x14ac:dyDescent="0.25">
      <c r="A615" s="7">
        <v>27</v>
      </c>
      <c r="B615" s="2" t="s">
        <v>2</v>
      </c>
      <c r="C615" s="7" t="s">
        <v>778</v>
      </c>
      <c r="D615" s="2" t="s">
        <v>702</v>
      </c>
      <c r="E615" s="2" t="s">
        <v>44</v>
      </c>
      <c r="F615" s="2" t="s">
        <v>813</v>
      </c>
      <c r="G615" s="2" t="s">
        <v>701</v>
      </c>
      <c r="H615" s="7" t="s">
        <v>15</v>
      </c>
      <c r="I615" s="13">
        <v>62108.82</v>
      </c>
      <c r="J615" s="2" t="s">
        <v>26</v>
      </c>
      <c r="K615" s="1" t="s">
        <v>142</v>
      </c>
      <c r="L615" s="14" t="s">
        <v>766</v>
      </c>
      <c r="M615" s="1" t="s">
        <v>15</v>
      </c>
      <c r="N615" s="1"/>
      <c r="O615" s="13"/>
      <c r="P615" s="13">
        <f t="shared" si="6"/>
        <v>0</v>
      </c>
      <c r="Q615" s="7" t="s">
        <v>13</v>
      </c>
    </row>
    <row r="616" spans="1:17" ht="31.5" x14ac:dyDescent="0.25">
      <c r="A616" s="7">
        <v>28</v>
      </c>
      <c r="B616" s="2" t="s">
        <v>43</v>
      </c>
      <c r="C616" s="2" t="s">
        <v>1024</v>
      </c>
      <c r="D616" s="2" t="s">
        <v>1025</v>
      </c>
      <c r="E616" s="7" t="s">
        <v>15</v>
      </c>
      <c r="F616" s="2" t="s">
        <v>15</v>
      </c>
      <c r="G616" s="2" t="s">
        <v>701</v>
      </c>
      <c r="H616" s="7" t="s">
        <v>15</v>
      </c>
      <c r="I616" s="13">
        <v>10231.76</v>
      </c>
      <c r="J616" s="2" t="s">
        <v>26</v>
      </c>
      <c r="K616" s="7" t="s">
        <v>1005</v>
      </c>
      <c r="L616" s="14" t="s">
        <v>1007</v>
      </c>
      <c r="M616" s="1"/>
      <c r="N616" s="1">
        <v>10231.76</v>
      </c>
      <c r="O616" s="13" t="s">
        <v>1026</v>
      </c>
      <c r="P616" s="13">
        <f>N616</f>
        <v>10231.76</v>
      </c>
      <c r="Q616" s="7" t="s">
        <v>14</v>
      </c>
    </row>
    <row r="617" spans="1:17" ht="47.25" x14ac:dyDescent="0.25">
      <c r="A617" s="38">
        <v>29</v>
      </c>
      <c r="B617" s="36" t="s">
        <v>43</v>
      </c>
      <c r="C617" s="36" t="s">
        <v>3167</v>
      </c>
      <c r="D617" s="36" t="s">
        <v>3168</v>
      </c>
      <c r="E617" s="38" t="s">
        <v>15</v>
      </c>
      <c r="F617" s="36" t="s">
        <v>15</v>
      </c>
      <c r="G617" s="36" t="s">
        <v>701</v>
      </c>
      <c r="H617" s="38" t="s">
        <v>15</v>
      </c>
      <c r="I617" s="39">
        <v>16208.19</v>
      </c>
      <c r="J617" s="36" t="s">
        <v>26</v>
      </c>
      <c r="K617" s="39" t="s">
        <v>3081</v>
      </c>
      <c r="L617" s="52" t="s">
        <v>1275</v>
      </c>
      <c r="M617" s="35"/>
      <c r="N617" s="35"/>
      <c r="O617" s="39"/>
      <c r="P617" s="39">
        <f>N617</f>
        <v>0</v>
      </c>
      <c r="Q617" s="38" t="s">
        <v>13</v>
      </c>
    </row>
    <row r="618" spans="1:17" ht="110.25" x14ac:dyDescent="0.25">
      <c r="A618" s="7">
        <v>30</v>
      </c>
      <c r="B618" s="2" t="s">
        <v>2</v>
      </c>
      <c r="C618" s="7" t="s">
        <v>779</v>
      </c>
      <c r="D618" s="2" t="s">
        <v>703</v>
      </c>
      <c r="E618" s="2" t="s">
        <v>44</v>
      </c>
      <c r="F618" s="2" t="s">
        <v>814</v>
      </c>
      <c r="G618" s="2" t="s">
        <v>58</v>
      </c>
      <c r="H618" s="7" t="s">
        <v>15</v>
      </c>
      <c r="I618" s="13">
        <v>90520.099999999991</v>
      </c>
      <c r="J618" s="2" t="s">
        <v>26</v>
      </c>
      <c r="K618" s="1" t="s">
        <v>142</v>
      </c>
      <c r="L618" s="14" t="s">
        <v>766</v>
      </c>
      <c r="M618" s="1" t="s">
        <v>15</v>
      </c>
      <c r="N618" s="1"/>
      <c r="O618" s="13"/>
      <c r="P618" s="13">
        <f t="shared" si="6"/>
        <v>0</v>
      </c>
      <c r="Q618" s="7" t="s">
        <v>13</v>
      </c>
    </row>
    <row r="619" spans="1:17" ht="78.75" x14ac:dyDescent="0.25">
      <c r="A619" s="7">
        <v>31</v>
      </c>
      <c r="B619" s="2" t="s">
        <v>43</v>
      </c>
      <c r="C619" s="2" t="s">
        <v>1027</v>
      </c>
      <c r="D619" s="2" t="s">
        <v>1028</v>
      </c>
      <c r="E619" s="7" t="s">
        <v>15</v>
      </c>
      <c r="F619" s="2" t="s">
        <v>15</v>
      </c>
      <c r="G619" s="2" t="s">
        <v>58</v>
      </c>
      <c r="H619" s="7" t="s">
        <v>15</v>
      </c>
      <c r="I619" s="13">
        <v>8778.5499999999993</v>
      </c>
      <c r="J619" s="2" t="s">
        <v>26</v>
      </c>
      <c r="K619" s="7" t="s">
        <v>1005</v>
      </c>
      <c r="L619" s="14" t="s">
        <v>1007</v>
      </c>
      <c r="M619" s="1" t="s">
        <v>15</v>
      </c>
      <c r="N619" s="1">
        <v>8778.5499999999993</v>
      </c>
      <c r="O619" s="13" t="s">
        <v>1029</v>
      </c>
      <c r="P619" s="13">
        <f>N619</f>
        <v>8778.5499999999993</v>
      </c>
      <c r="Q619" s="7" t="s">
        <v>14</v>
      </c>
    </row>
    <row r="620" spans="1:17" ht="94.5" x14ac:dyDescent="0.25">
      <c r="A620" s="7">
        <v>32</v>
      </c>
      <c r="B620" s="2" t="s">
        <v>2</v>
      </c>
      <c r="C620" s="7" t="s">
        <v>780</v>
      </c>
      <c r="D620" s="2" t="s">
        <v>705</v>
      </c>
      <c r="E620" s="2" t="s">
        <v>44</v>
      </c>
      <c r="F620" s="2" t="s">
        <v>815</v>
      </c>
      <c r="G620" s="2" t="s">
        <v>704</v>
      </c>
      <c r="H620" s="7" t="s">
        <v>15</v>
      </c>
      <c r="I620" s="13">
        <v>83811.98</v>
      </c>
      <c r="J620" s="2" t="s">
        <v>26</v>
      </c>
      <c r="K620" s="1" t="s">
        <v>142</v>
      </c>
      <c r="L620" s="14" t="s">
        <v>766</v>
      </c>
      <c r="M620" s="1" t="s">
        <v>15</v>
      </c>
      <c r="N620" s="1"/>
      <c r="O620" s="13"/>
      <c r="P620" s="13">
        <f t="shared" si="6"/>
        <v>0</v>
      </c>
      <c r="Q620" s="7" t="s">
        <v>13</v>
      </c>
    </row>
    <row r="621" spans="1:17" ht="94.5" customHeight="1" x14ac:dyDescent="0.25">
      <c r="A621" s="143">
        <v>33</v>
      </c>
      <c r="B621" s="139" t="s">
        <v>43</v>
      </c>
      <c r="C621" s="139" t="s">
        <v>1030</v>
      </c>
      <c r="D621" s="139" t="s">
        <v>1031</v>
      </c>
      <c r="E621" s="143" t="s">
        <v>15</v>
      </c>
      <c r="F621" s="143" t="s">
        <v>15</v>
      </c>
      <c r="G621" s="139" t="s">
        <v>704</v>
      </c>
      <c r="H621" s="143" t="s">
        <v>15</v>
      </c>
      <c r="I621" s="142">
        <v>9516.3700000000008</v>
      </c>
      <c r="J621" s="139" t="s">
        <v>26</v>
      </c>
      <c r="K621" s="143" t="s">
        <v>1005</v>
      </c>
      <c r="L621" s="144" t="s">
        <v>1007</v>
      </c>
      <c r="M621" s="141" t="s">
        <v>15</v>
      </c>
      <c r="N621" s="1">
        <v>8871.57</v>
      </c>
      <c r="O621" s="13" t="s">
        <v>1032</v>
      </c>
      <c r="P621" s="142">
        <f>SUM(N621:N622)</f>
        <v>9516.369999999999</v>
      </c>
      <c r="Q621" s="143" t="s">
        <v>14</v>
      </c>
    </row>
    <row r="622" spans="1:17" x14ac:dyDescent="0.25">
      <c r="A622" s="143"/>
      <c r="B622" s="139"/>
      <c r="C622" s="139"/>
      <c r="D622" s="139"/>
      <c r="E622" s="143"/>
      <c r="F622" s="143"/>
      <c r="G622" s="139"/>
      <c r="H622" s="143"/>
      <c r="I622" s="142"/>
      <c r="J622" s="139"/>
      <c r="K622" s="143"/>
      <c r="L622" s="144"/>
      <c r="M622" s="141"/>
      <c r="N622" s="1">
        <v>644.79999999999995</v>
      </c>
      <c r="O622" s="13" t="s">
        <v>1032</v>
      </c>
      <c r="P622" s="142"/>
      <c r="Q622" s="143"/>
    </row>
    <row r="623" spans="1:17" ht="110.25" x14ac:dyDescent="0.25">
      <c r="A623" s="38">
        <v>34</v>
      </c>
      <c r="B623" s="36" t="s">
        <v>43</v>
      </c>
      <c r="C623" s="36" t="s">
        <v>3169</v>
      </c>
      <c r="D623" s="36" t="s">
        <v>3170</v>
      </c>
      <c r="E623" s="38" t="s">
        <v>15</v>
      </c>
      <c r="F623" s="38" t="s">
        <v>15</v>
      </c>
      <c r="G623" s="36" t="s">
        <v>704</v>
      </c>
      <c r="H623" s="38" t="s">
        <v>15</v>
      </c>
      <c r="I623" s="39">
        <v>21284.95</v>
      </c>
      <c r="J623" s="36" t="s">
        <v>26</v>
      </c>
      <c r="K623" s="39" t="s">
        <v>3152</v>
      </c>
      <c r="L623" s="52" t="s">
        <v>3171</v>
      </c>
      <c r="M623" s="35"/>
      <c r="N623" s="35"/>
      <c r="O623" s="39"/>
      <c r="P623" s="39">
        <f>N623</f>
        <v>0</v>
      </c>
      <c r="Q623" s="38" t="s">
        <v>13</v>
      </c>
    </row>
    <row r="624" spans="1:17" ht="31.5" customHeight="1" x14ac:dyDescent="0.25">
      <c r="A624" s="143">
        <v>35</v>
      </c>
      <c r="B624" s="139" t="s">
        <v>0</v>
      </c>
      <c r="C624" s="143" t="s">
        <v>781</v>
      </c>
      <c r="D624" s="139" t="s">
        <v>708</v>
      </c>
      <c r="E624" s="139" t="s">
        <v>44</v>
      </c>
      <c r="F624" s="139">
        <v>1</v>
      </c>
      <c r="G624" s="139" t="s">
        <v>707</v>
      </c>
      <c r="H624" s="143" t="s">
        <v>15</v>
      </c>
      <c r="I624" s="142">
        <v>484000</v>
      </c>
      <c r="J624" s="139" t="s">
        <v>26</v>
      </c>
      <c r="K624" s="141" t="s">
        <v>706</v>
      </c>
      <c r="L624" s="144" t="s">
        <v>767</v>
      </c>
      <c r="M624" s="141" t="s">
        <v>15</v>
      </c>
      <c r="N624" s="1">
        <v>100000</v>
      </c>
      <c r="O624" s="13" t="s">
        <v>1033</v>
      </c>
      <c r="P624" s="142">
        <f>SUM(N624:N625)</f>
        <v>484000</v>
      </c>
      <c r="Q624" s="143" t="s">
        <v>14</v>
      </c>
    </row>
    <row r="625" spans="1:17" x14ac:dyDescent="0.25">
      <c r="A625" s="143"/>
      <c r="B625" s="139"/>
      <c r="C625" s="143"/>
      <c r="D625" s="139"/>
      <c r="E625" s="139"/>
      <c r="F625" s="139"/>
      <c r="G625" s="139"/>
      <c r="H625" s="143"/>
      <c r="I625" s="142"/>
      <c r="J625" s="139"/>
      <c r="K625" s="141"/>
      <c r="L625" s="144"/>
      <c r="M625" s="141"/>
      <c r="N625" s="35">
        <v>384000</v>
      </c>
      <c r="O625" s="39" t="s">
        <v>3172</v>
      </c>
      <c r="P625" s="142"/>
      <c r="Q625" s="143"/>
    </row>
    <row r="626" spans="1:17" ht="31.5" customHeight="1" x14ac:dyDescent="0.25">
      <c r="A626" s="143">
        <v>36</v>
      </c>
      <c r="B626" s="139" t="s">
        <v>0</v>
      </c>
      <c r="C626" s="143" t="s">
        <v>782</v>
      </c>
      <c r="D626" s="139" t="s">
        <v>710</v>
      </c>
      <c r="E626" s="139" t="s">
        <v>44</v>
      </c>
      <c r="F626" s="139">
        <v>1</v>
      </c>
      <c r="G626" s="139" t="s">
        <v>709</v>
      </c>
      <c r="H626" s="143" t="s">
        <v>15</v>
      </c>
      <c r="I626" s="142">
        <v>968000</v>
      </c>
      <c r="J626" s="139" t="s">
        <v>26</v>
      </c>
      <c r="K626" s="141" t="s">
        <v>706</v>
      </c>
      <c r="L626" s="144" t="s">
        <v>767</v>
      </c>
      <c r="M626" s="141" t="s">
        <v>15</v>
      </c>
      <c r="N626" s="34">
        <f>200000</f>
        <v>200000</v>
      </c>
      <c r="O626" s="13" t="s">
        <v>1374</v>
      </c>
      <c r="P626" s="142">
        <f>SUM(N626:N627)</f>
        <v>968000</v>
      </c>
      <c r="Q626" s="143" t="s">
        <v>14</v>
      </c>
    </row>
    <row r="627" spans="1:17" x14ac:dyDescent="0.25">
      <c r="A627" s="143"/>
      <c r="B627" s="139"/>
      <c r="C627" s="143"/>
      <c r="D627" s="139"/>
      <c r="E627" s="139"/>
      <c r="F627" s="139"/>
      <c r="G627" s="139"/>
      <c r="H627" s="143"/>
      <c r="I627" s="142"/>
      <c r="J627" s="139"/>
      <c r="K627" s="141"/>
      <c r="L627" s="144"/>
      <c r="M627" s="141"/>
      <c r="N627" s="34">
        <v>768000</v>
      </c>
      <c r="O627" s="13" t="s">
        <v>1375</v>
      </c>
      <c r="P627" s="142"/>
      <c r="Q627" s="143"/>
    </row>
    <row r="628" spans="1:17" ht="31.5" customHeight="1" x14ac:dyDescent="0.25">
      <c r="A628" s="143">
        <v>37</v>
      </c>
      <c r="B628" s="139" t="s">
        <v>0</v>
      </c>
      <c r="C628" s="143" t="s">
        <v>783</v>
      </c>
      <c r="D628" s="139" t="s">
        <v>712</v>
      </c>
      <c r="E628" s="139" t="s">
        <v>44</v>
      </c>
      <c r="F628" s="139">
        <v>1</v>
      </c>
      <c r="G628" s="139" t="s">
        <v>711</v>
      </c>
      <c r="H628" s="143" t="s">
        <v>15</v>
      </c>
      <c r="I628" s="142">
        <v>423500</v>
      </c>
      <c r="J628" s="139" t="s">
        <v>26</v>
      </c>
      <c r="K628" s="141" t="s">
        <v>706</v>
      </c>
      <c r="L628" s="144" t="s">
        <v>767</v>
      </c>
      <c r="M628" s="141" t="s">
        <v>15</v>
      </c>
      <c r="N628" s="1">
        <v>100000</v>
      </c>
      <c r="O628" s="13" t="s">
        <v>1373</v>
      </c>
      <c r="P628" s="142">
        <f>SUM(N628:N630)</f>
        <v>423500</v>
      </c>
      <c r="Q628" s="143" t="s">
        <v>14</v>
      </c>
    </row>
    <row r="629" spans="1:17" x14ac:dyDescent="0.25">
      <c r="A629" s="143"/>
      <c r="B629" s="139"/>
      <c r="C629" s="143"/>
      <c r="D629" s="139"/>
      <c r="E629" s="139"/>
      <c r="F629" s="139"/>
      <c r="G629" s="139"/>
      <c r="H629" s="143"/>
      <c r="I629" s="142"/>
      <c r="J629" s="139"/>
      <c r="K629" s="141"/>
      <c r="L629" s="144"/>
      <c r="M629" s="141"/>
      <c r="N629" s="47">
        <v>100000</v>
      </c>
      <c r="O629" s="47" t="s">
        <v>3173</v>
      </c>
      <c r="P629" s="142"/>
      <c r="Q629" s="143"/>
    </row>
    <row r="630" spans="1:17" x14ac:dyDescent="0.25">
      <c r="A630" s="143"/>
      <c r="B630" s="139"/>
      <c r="C630" s="143"/>
      <c r="D630" s="139"/>
      <c r="E630" s="139"/>
      <c r="F630" s="139"/>
      <c r="G630" s="139"/>
      <c r="H630" s="143"/>
      <c r="I630" s="142"/>
      <c r="J630" s="139"/>
      <c r="K630" s="141"/>
      <c r="L630" s="144"/>
      <c r="M630" s="141"/>
      <c r="N630" s="35">
        <v>223500</v>
      </c>
      <c r="O630" s="39" t="s">
        <v>3174</v>
      </c>
      <c r="P630" s="142"/>
      <c r="Q630" s="143"/>
    </row>
    <row r="631" spans="1:17" ht="141.75" customHeight="1" x14ac:dyDescent="0.25">
      <c r="A631" s="143">
        <v>38</v>
      </c>
      <c r="B631" s="139" t="s">
        <v>0</v>
      </c>
      <c r="C631" s="143" t="s">
        <v>784</v>
      </c>
      <c r="D631" s="139" t="s">
        <v>714</v>
      </c>
      <c r="E631" s="139" t="s">
        <v>44</v>
      </c>
      <c r="F631" s="139">
        <v>1</v>
      </c>
      <c r="G631" s="139" t="s">
        <v>713</v>
      </c>
      <c r="H631" s="143" t="s">
        <v>15</v>
      </c>
      <c r="I631" s="142">
        <v>5757040.8499999996</v>
      </c>
      <c r="J631" s="139" t="s">
        <v>26</v>
      </c>
      <c r="K631" s="141" t="s">
        <v>706</v>
      </c>
      <c r="L631" s="144" t="s">
        <v>767</v>
      </c>
      <c r="M631" s="141" t="s">
        <v>15</v>
      </c>
      <c r="N631" s="34">
        <f>127449.09</f>
        <v>127449.09</v>
      </c>
      <c r="O631" s="34" t="s">
        <v>1376</v>
      </c>
      <c r="P631" s="142">
        <f>SUM(N631:N636)</f>
        <v>5757040.8499999996</v>
      </c>
      <c r="Q631" s="143" t="s">
        <v>14</v>
      </c>
    </row>
    <row r="632" spans="1:17" x14ac:dyDescent="0.25">
      <c r="A632" s="143"/>
      <c r="B632" s="139"/>
      <c r="C632" s="143"/>
      <c r="D632" s="139"/>
      <c r="E632" s="139"/>
      <c r="F632" s="139"/>
      <c r="G632" s="139"/>
      <c r="H632" s="143"/>
      <c r="I632" s="142"/>
      <c r="J632" s="139"/>
      <c r="K632" s="141"/>
      <c r="L632" s="144"/>
      <c r="M632" s="141"/>
      <c r="N632" s="34">
        <v>350000</v>
      </c>
      <c r="O632" s="34" t="s">
        <v>1377</v>
      </c>
      <c r="P632" s="142"/>
      <c r="Q632" s="143"/>
    </row>
    <row r="633" spans="1:17" x14ac:dyDescent="0.25">
      <c r="A633" s="143"/>
      <c r="B633" s="139"/>
      <c r="C633" s="143"/>
      <c r="D633" s="139"/>
      <c r="E633" s="139"/>
      <c r="F633" s="139"/>
      <c r="G633" s="139"/>
      <c r="H633" s="143"/>
      <c r="I633" s="142"/>
      <c r="J633" s="139"/>
      <c r="K633" s="141"/>
      <c r="L633" s="144"/>
      <c r="M633" s="141"/>
      <c r="N633" s="47">
        <v>1015932.91</v>
      </c>
      <c r="O633" s="47" t="s">
        <v>3175</v>
      </c>
      <c r="P633" s="142"/>
      <c r="Q633" s="143"/>
    </row>
    <row r="634" spans="1:17" x14ac:dyDescent="0.25">
      <c r="A634" s="143"/>
      <c r="B634" s="139"/>
      <c r="C634" s="143"/>
      <c r="D634" s="139"/>
      <c r="E634" s="139"/>
      <c r="F634" s="139"/>
      <c r="G634" s="139"/>
      <c r="H634" s="143"/>
      <c r="I634" s="142"/>
      <c r="J634" s="139"/>
      <c r="K634" s="141"/>
      <c r="L634" s="144"/>
      <c r="M634" s="141"/>
      <c r="N634" s="47">
        <v>176269.69</v>
      </c>
      <c r="O634" s="47" t="s">
        <v>3176</v>
      </c>
      <c r="P634" s="142"/>
      <c r="Q634" s="143"/>
    </row>
    <row r="635" spans="1:17" x14ac:dyDescent="0.25">
      <c r="A635" s="143"/>
      <c r="B635" s="139"/>
      <c r="C635" s="143"/>
      <c r="D635" s="139"/>
      <c r="E635" s="139"/>
      <c r="F635" s="139"/>
      <c r="G635" s="139"/>
      <c r="H635" s="143"/>
      <c r="I635" s="142"/>
      <c r="J635" s="139"/>
      <c r="K635" s="141"/>
      <c r="L635" s="144"/>
      <c r="M635" s="141"/>
      <c r="N635" s="47">
        <v>46370.31</v>
      </c>
      <c r="O635" s="47" t="s">
        <v>3177</v>
      </c>
      <c r="P635" s="142"/>
      <c r="Q635" s="143"/>
    </row>
    <row r="636" spans="1:17" x14ac:dyDescent="0.25">
      <c r="A636" s="143"/>
      <c r="B636" s="139"/>
      <c r="C636" s="143"/>
      <c r="D636" s="139"/>
      <c r="E636" s="139"/>
      <c r="F636" s="139"/>
      <c r="G636" s="139"/>
      <c r="H636" s="143"/>
      <c r="I636" s="142"/>
      <c r="J636" s="139"/>
      <c r="K636" s="141"/>
      <c r="L636" s="144"/>
      <c r="M636" s="141"/>
      <c r="N636" s="47">
        <v>4041018.85</v>
      </c>
      <c r="O636" s="47" t="s">
        <v>3178</v>
      </c>
      <c r="P636" s="142"/>
      <c r="Q636" s="143"/>
    </row>
    <row r="637" spans="1:17" ht="31.5" x14ac:dyDescent="0.25">
      <c r="A637" s="7">
        <v>39</v>
      </c>
      <c r="B637" s="2" t="s">
        <v>0</v>
      </c>
      <c r="C637" s="7" t="s">
        <v>785</v>
      </c>
      <c r="D637" s="2" t="s">
        <v>716</v>
      </c>
      <c r="E637" s="2" t="s">
        <v>44</v>
      </c>
      <c r="F637" s="2">
        <v>1</v>
      </c>
      <c r="G637" s="2" t="s">
        <v>715</v>
      </c>
      <c r="H637" s="7" t="s">
        <v>15</v>
      </c>
      <c r="I637" s="13">
        <v>48806.71</v>
      </c>
      <c r="J637" s="2" t="s">
        <v>26</v>
      </c>
      <c r="K637" s="1" t="s">
        <v>706</v>
      </c>
      <c r="L637" s="14" t="s">
        <v>767</v>
      </c>
      <c r="M637" s="1" t="s">
        <v>15</v>
      </c>
      <c r="N637" s="1">
        <v>48806.71</v>
      </c>
      <c r="O637" s="13" t="s">
        <v>1378</v>
      </c>
      <c r="P637" s="13">
        <f t="shared" si="6"/>
        <v>48806.71</v>
      </c>
      <c r="Q637" s="7" t="s">
        <v>14</v>
      </c>
    </row>
    <row r="638" spans="1:17" ht="31.5" x14ac:dyDescent="0.25">
      <c r="A638" s="7">
        <v>40</v>
      </c>
      <c r="B638" s="2" t="s">
        <v>0</v>
      </c>
      <c r="C638" s="7" t="s">
        <v>786</v>
      </c>
      <c r="D638" s="2" t="s">
        <v>719</v>
      </c>
      <c r="E638" s="2" t="s">
        <v>44</v>
      </c>
      <c r="F638" s="2">
        <v>3</v>
      </c>
      <c r="G638" s="2" t="s">
        <v>718</v>
      </c>
      <c r="H638" s="7" t="s">
        <v>15</v>
      </c>
      <c r="I638" s="13">
        <v>133406.13</v>
      </c>
      <c r="J638" s="2" t="s">
        <v>26</v>
      </c>
      <c r="K638" s="1" t="s">
        <v>717</v>
      </c>
      <c r="L638" s="14" t="s">
        <v>768</v>
      </c>
      <c r="M638" s="1" t="s">
        <v>15</v>
      </c>
      <c r="N638" s="35">
        <v>133406.13</v>
      </c>
      <c r="O638" s="39" t="s">
        <v>3179</v>
      </c>
      <c r="P638" s="13">
        <f t="shared" si="6"/>
        <v>133406.13</v>
      </c>
      <c r="Q638" s="7" t="s">
        <v>14</v>
      </c>
    </row>
    <row r="639" spans="1:17" ht="47.25" x14ac:dyDescent="0.25">
      <c r="A639" s="7">
        <v>41</v>
      </c>
      <c r="B639" s="2" t="s">
        <v>2</v>
      </c>
      <c r="C639" s="7" t="s">
        <v>787</v>
      </c>
      <c r="D639" s="2" t="s">
        <v>722</v>
      </c>
      <c r="E639" s="2" t="s">
        <v>44</v>
      </c>
      <c r="F639" s="2">
        <v>3</v>
      </c>
      <c r="G639" s="2" t="s">
        <v>721</v>
      </c>
      <c r="H639" s="7" t="s">
        <v>15</v>
      </c>
      <c r="I639" s="13">
        <v>1582438</v>
      </c>
      <c r="J639" s="2" t="s">
        <v>26</v>
      </c>
      <c r="K639" s="1" t="s">
        <v>720</v>
      </c>
      <c r="L639" s="14" t="s">
        <v>769</v>
      </c>
      <c r="M639" s="1" t="s">
        <v>15</v>
      </c>
      <c r="N639" s="1"/>
      <c r="O639" s="13"/>
      <c r="P639" s="13">
        <f t="shared" si="6"/>
        <v>0</v>
      </c>
      <c r="Q639" s="7" t="s">
        <v>13</v>
      </c>
    </row>
    <row r="640" spans="1:17" ht="31.5" x14ac:dyDescent="0.25">
      <c r="A640" s="7">
        <v>42</v>
      </c>
      <c r="B640" s="2" t="s">
        <v>43</v>
      </c>
      <c r="C640" s="2" t="s">
        <v>1034</v>
      </c>
      <c r="D640" s="2" t="s">
        <v>1036</v>
      </c>
      <c r="E640" s="2" t="s">
        <v>15</v>
      </c>
      <c r="F640" s="2" t="s">
        <v>15</v>
      </c>
      <c r="G640" s="2" t="s">
        <v>721</v>
      </c>
      <c r="H640" s="7" t="s">
        <v>15</v>
      </c>
      <c r="I640" s="13">
        <v>375027.4</v>
      </c>
      <c r="J640" s="2" t="s">
        <v>26</v>
      </c>
      <c r="K640" s="7" t="s">
        <v>1035</v>
      </c>
      <c r="L640" s="14" t="s">
        <v>237</v>
      </c>
      <c r="M640" s="1" t="s">
        <v>15</v>
      </c>
      <c r="N640" s="35">
        <v>375027.4</v>
      </c>
      <c r="O640" s="39" t="s">
        <v>3180</v>
      </c>
      <c r="P640" s="13">
        <f>N640</f>
        <v>375027.4</v>
      </c>
      <c r="Q640" s="7" t="s">
        <v>14</v>
      </c>
    </row>
    <row r="641" spans="1:17" ht="31.5" x14ac:dyDescent="0.25">
      <c r="A641" s="7">
        <v>43</v>
      </c>
      <c r="B641" s="2" t="s">
        <v>2</v>
      </c>
      <c r="C641" s="7" t="s">
        <v>788</v>
      </c>
      <c r="D641" s="2" t="s">
        <v>724</v>
      </c>
      <c r="E641" s="2" t="s">
        <v>44</v>
      </c>
      <c r="F641" s="2">
        <v>3</v>
      </c>
      <c r="G641" s="2" t="s">
        <v>723</v>
      </c>
      <c r="H641" s="7" t="s">
        <v>15</v>
      </c>
      <c r="I641" s="13">
        <v>1632290</v>
      </c>
      <c r="J641" s="2" t="s">
        <v>26</v>
      </c>
      <c r="K641" s="1" t="s">
        <v>720</v>
      </c>
      <c r="L641" s="14" t="s">
        <v>769</v>
      </c>
      <c r="M641" s="1" t="s">
        <v>15</v>
      </c>
      <c r="N641" s="1"/>
      <c r="O641" s="13"/>
      <c r="P641" s="13">
        <f t="shared" si="6"/>
        <v>0</v>
      </c>
      <c r="Q641" s="7" t="s">
        <v>13</v>
      </c>
    </row>
    <row r="642" spans="1:17" ht="31.5" x14ac:dyDescent="0.25">
      <c r="A642" s="7">
        <v>44</v>
      </c>
      <c r="B642" s="2" t="s">
        <v>43</v>
      </c>
      <c r="C642" s="2" t="s">
        <v>1037</v>
      </c>
      <c r="D642" s="2" t="s">
        <v>1039</v>
      </c>
      <c r="E642" s="2" t="s">
        <v>15</v>
      </c>
      <c r="F642" s="2" t="s">
        <v>15</v>
      </c>
      <c r="G642" s="2" t="s">
        <v>723</v>
      </c>
      <c r="H642" s="7" t="s">
        <v>15</v>
      </c>
      <c r="I642" s="13">
        <v>620270.19999999995</v>
      </c>
      <c r="J642" s="2" t="s">
        <v>26</v>
      </c>
      <c r="K642" s="7" t="s">
        <v>1038</v>
      </c>
      <c r="L642" s="14" t="s">
        <v>237</v>
      </c>
      <c r="M642" s="1" t="s">
        <v>15</v>
      </c>
      <c r="N642" s="35">
        <v>620270.19999999995</v>
      </c>
      <c r="O642" s="39" t="s">
        <v>3181</v>
      </c>
      <c r="P642" s="13">
        <f>N642</f>
        <v>620270.19999999995</v>
      </c>
      <c r="Q642" s="7" t="s">
        <v>14</v>
      </c>
    </row>
    <row r="643" spans="1:17" ht="126" x14ac:dyDescent="0.25">
      <c r="A643" s="7">
        <v>45</v>
      </c>
      <c r="B643" s="2" t="s">
        <v>2</v>
      </c>
      <c r="C643" s="7" t="s">
        <v>789</v>
      </c>
      <c r="D643" s="2" t="s">
        <v>726</v>
      </c>
      <c r="E643" s="2" t="s">
        <v>44</v>
      </c>
      <c r="F643" s="2">
        <v>1</v>
      </c>
      <c r="G643" s="2" t="s">
        <v>725</v>
      </c>
      <c r="H643" s="7" t="s">
        <v>15</v>
      </c>
      <c r="I643" s="13">
        <v>111854.51</v>
      </c>
      <c r="J643" s="2" t="s">
        <v>26</v>
      </c>
      <c r="K643" s="1" t="s">
        <v>658</v>
      </c>
      <c r="L643" s="14" t="s">
        <v>659</v>
      </c>
      <c r="M643" s="1" t="s">
        <v>15</v>
      </c>
      <c r="N643" s="1"/>
      <c r="O643" s="13"/>
      <c r="P643" s="13">
        <f t="shared" si="6"/>
        <v>0</v>
      </c>
      <c r="Q643" s="7" t="s">
        <v>13</v>
      </c>
    </row>
    <row r="644" spans="1:17" ht="126" customHeight="1" x14ac:dyDescent="0.25">
      <c r="A644" s="143">
        <v>46</v>
      </c>
      <c r="B644" s="139" t="s">
        <v>43</v>
      </c>
      <c r="C644" s="139" t="s">
        <v>1040</v>
      </c>
      <c r="D644" s="139" t="s">
        <v>1041</v>
      </c>
      <c r="E644" s="143" t="s">
        <v>15</v>
      </c>
      <c r="F644" s="139" t="s">
        <v>15</v>
      </c>
      <c r="G644" s="139" t="s">
        <v>725</v>
      </c>
      <c r="H644" s="143" t="s">
        <v>15</v>
      </c>
      <c r="I644" s="142">
        <v>27749.38</v>
      </c>
      <c r="J644" s="139" t="s">
        <v>26</v>
      </c>
      <c r="K644" s="143" t="s">
        <v>685</v>
      </c>
      <c r="L644" s="144" t="s">
        <v>237</v>
      </c>
      <c r="M644" s="141" t="s">
        <v>15</v>
      </c>
      <c r="N644" s="1">
        <v>2088.81</v>
      </c>
      <c r="O644" s="13" t="s">
        <v>1042</v>
      </c>
      <c r="P644" s="142">
        <f>SUM(N644:N648)</f>
        <v>27745.15</v>
      </c>
      <c r="Q644" s="143" t="s">
        <v>14</v>
      </c>
    </row>
    <row r="645" spans="1:17" x14ac:dyDescent="0.25">
      <c r="A645" s="143"/>
      <c r="B645" s="139"/>
      <c r="C645" s="139"/>
      <c r="D645" s="139"/>
      <c r="E645" s="143"/>
      <c r="F645" s="139"/>
      <c r="G645" s="139"/>
      <c r="H645" s="143"/>
      <c r="I645" s="142"/>
      <c r="J645" s="139"/>
      <c r="K645" s="143"/>
      <c r="L645" s="144"/>
      <c r="M645" s="141"/>
      <c r="N645" s="1">
        <v>16826.36</v>
      </c>
      <c r="O645" s="13" t="s">
        <v>1042</v>
      </c>
      <c r="P645" s="142"/>
      <c r="Q645" s="143"/>
    </row>
    <row r="646" spans="1:17" x14ac:dyDescent="0.25">
      <c r="A646" s="143"/>
      <c r="B646" s="139"/>
      <c r="C646" s="139"/>
      <c r="D646" s="139"/>
      <c r="E646" s="143"/>
      <c r="F646" s="139"/>
      <c r="G646" s="139"/>
      <c r="H646" s="143"/>
      <c r="I646" s="142"/>
      <c r="J646" s="139"/>
      <c r="K646" s="143"/>
      <c r="L646" s="144"/>
      <c r="M646" s="141"/>
      <c r="N646" s="1">
        <v>1314.97</v>
      </c>
      <c r="O646" s="13" t="s">
        <v>1042</v>
      </c>
      <c r="P646" s="142"/>
      <c r="Q646" s="143"/>
    </row>
    <row r="647" spans="1:17" x14ac:dyDescent="0.25">
      <c r="A647" s="143"/>
      <c r="B647" s="139"/>
      <c r="C647" s="139"/>
      <c r="D647" s="139"/>
      <c r="E647" s="143"/>
      <c r="F647" s="139"/>
      <c r="G647" s="139"/>
      <c r="H647" s="143"/>
      <c r="I647" s="142"/>
      <c r="J647" s="139"/>
      <c r="K647" s="143"/>
      <c r="L647" s="144"/>
      <c r="M647" s="141"/>
      <c r="N647" s="1">
        <v>4135.4799999999996</v>
      </c>
      <c r="O647" s="13" t="s">
        <v>1042</v>
      </c>
      <c r="P647" s="142"/>
      <c r="Q647" s="143"/>
    </row>
    <row r="648" spans="1:17" x14ac:dyDescent="0.25">
      <c r="A648" s="143"/>
      <c r="B648" s="139"/>
      <c r="C648" s="139"/>
      <c r="D648" s="139"/>
      <c r="E648" s="143"/>
      <c r="F648" s="139"/>
      <c r="G648" s="139"/>
      <c r="H648" s="143"/>
      <c r="I648" s="142"/>
      <c r="J648" s="139"/>
      <c r="K648" s="143"/>
      <c r="L648" s="144"/>
      <c r="M648" s="141"/>
      <c r="N648" s="1">
        <v>3379.53</v>
      </c>
      <c r="O648" s="13" t="s">
        <v>1043</v>
      </c>
      <c r="P648" s="142"/>
      <c r="Q648" s="143"/>
    </row>
    <row r="649" spans="1:17" ht="94.5" x14ac:dyDescent="0.25">
      <c r="A649" s="7">
        <v>47</v>
      </c>
      <c r="B649" s="2" t="s">
        <v>2</v>
      </c>
      <c r="C649" s="7" t="s">
        <v>790</v>
      </c>
      <c r="D649" s="2" t="s">
        <v>727</v>
      </c>
      <c r="E649" s="2" t="s">
        <v>44</v>
      </c>
      <c r="F649" s="2">
        <v>1</v>
      </c>
      <c r="G649" s="2" t="s">
        <v>66</v>
      </c>
      <c r="H649" s="7" t="s">
        <v>15</v>
      </c>
      <c r="I649" s="13">
        <v>124553.97</v>
      </c>
      <c r="J649" s="2" t="s">
        <v>26</v>
      </c>
      <c r="K649" s="1" t="s">
        <v>658</v>
      </c>
      <c r="L649" s="14" t="s">
        <v>659</v>
      </c>
      <c r="M649" s="1" t="s">
        <v>15</v>
      </c>
      <c r="N649" s="1"/>
      <c r="O649" s="13"/>
      <c r="P649" s="13">
        <f t="shared" si="6"/>
        <v>0</v>
      </c>
      <c r="Q649" s="7" t="s">
        <v>13</v>
      </c>
    </row>
    <row r="650" spans="1:17" ht="110.25" customHeight="1" x14ac:dyDescent="0.25">
      <c r="A650" s="143">
        <v>48</v>
      </c>
      <c r="B650" s="139" t="s">
        <v>43</v>
      </c>
      <c r="C650" s="139" t="s">
        <v>1044</v>
      </c>
      <c r="D650" s="139" t="s">
        <v>1045</v>
      </c>
      <c r="E650" s="143" t="s">
        <v>15</v>
      </c>
      <c r="F650" s="139" t="s">
        <v>15</v>
      </c>
      <c r="G650" s="139" t="s">
        <v>66</v>
      </c>
      <c r="H650" s="143" t="s">
        <v>15</v>
      </c>
      <c r="I650" s="142">
        <v>35062.31</v>
      </c>
      <c r="J650" s="139" t="s">
        <v>26</v>
      </c>
      <c r="K650" s="143" t="s">
        <v>685</v>
      </c>
      <c r="L650" s="144" t="s">
        <v>237</v>
      </c>
      <c r="M650" s="141" t="s">
        <v>15</v>
      </c>
      <c r="N650" s="1">
        <v>135.86000000000001</v>
      </c>
      <c r="O650" s="13" t="s">
        <v>1046</v>
      </c>
      <c r="P650" s="142">
        <f>SUM(N650:N652)</f>
        <v>19085.63</v>
      </c>
      <c r="Q650" s="143" t="s">
        <v>14</v>
      </c>
    </row>
    <row r="651" spans="1:17" x14ac:dyDescent="0.25">
      <c r="A651" s="143"/>
      <c r="B651" s="139"/>
      <c r="C651" s="139"/>
      <c r="D651" s="139"/>
      <c r="E651" s="143"/>
      <c r="F651" s="139"/>
      <c r="G651" s="139"/>
      <c r="H651" s="143"/>
      <c r="I651" s="142"/>
      <c r="J651" s="139"/>
      <c r="K651" s="143"/>
      <c r="L651" s="144"/>
      <c r="M651" s="141"/>
      <c r="N651" s="1">
        <v>7486.08</v>
      </c>
      <c r="O651" s="13" t="s">
        <v>1046</v>
      </c>
      <c r="P651" s="142"/>
      <c r="Q651" s="143"/>
    </row>
    <row r="652" spans="1:17" x14ac:dyDescent="0.25">
      <c r="A652" s="143"/>
      <c r="B652" s="139"/>
      <c r="C652" s="139"/>
      <c r="D652" s="139"/>
      <c r="E652" s="143"/>
      <c r="F652" s="139"/>
      <c r="G652" s="139"/>
      <c r="H652" s="143"/>
      <c r="I652" s="142"/>
      <c r="J652" s="139"/>
      <c r="K652" s="143"/>
      <c r="L652" s="144"/>
      <c r="M652" s="141"/>
      <c r="N652" s="1">
        <v>11463.69</v>
      </c>
      <c r="O652" s="13" t="s">
        <v>1046</v>
      </c>
      <c r="P652" s="142"/>
      <c r="Q652" s="143"/>
    </row>
    <row r="653" spans="1:17" ht="63" x14ac:dyDescent="0.25">
      <c r="A653" s="38">
        <v>49</v>
      </c>
      <c r="B653" s="36" t="s">
        <v>43</v>
      </c>
      <c r="C653" s="36" t="s">
        <v>3182</v>
      </c>
      <c r="D653" s="36" t="s">
        <v>3183</v>
      </c>
      <c r="E653" s="38" t="s">
        <v>15</v>
      </c>
      <c r="F653" s="38" t="s">
        <v>15</v>
      </c>
      <c r="G653" s="36" t="s">
        <v>66</v>
      </c>
      <c r="H653" s="38" t="s">
        <v>15</v>
      </c>
      <c r="I653" s="39">
        <v>11674.62</v>
      </c>
      <c r="J653" s="36" t="s">
        <v>26</v>
      </c>
      <c r="K653" s="39" t="s">
        <v>3081</v>
      </c>
      <c r="L653" s="52" t="s">
        <v>1275</v>
      </c>
      <c r="M653" s="35"/>
      <c r="N653" s="35"/>
      <c r="O653" s="39"/>
      <c r="P653" s="39">
        <f>N653</f>
        <v>0</v>
      </c>
      <c r="Q653" s="38" t="s">
        <v>13</v>
      </c>
    </row>
    <row r="654" spans="1:17" ht="126" x14ac:dyDescent="0.25">
      <c r="A654" s="7">
        <v>50</v>
      </c>
      <c r="B654" s="2" t="s">
        <v>2</v>
      </c>
      <c r="C654" s="7" t="s">
        <v>791</v>
      </c>
      <c r="D654" s="2" t="s">
        <v>729</v>
      </c>
      <c r="E654" s="2" t="s">
        <v>44</v>
      </c>
      <c r="F654" s="2">
        <v>1</v>
      </c>
      <c r="G654" s="2" t="s">
        <v>728</v>
      </c>
      <c r="H654" s="7" t="s">
        <v>15</v>
      </c>
      <c r="I654" s="13">
        <v>70216.490000000005</v>
      </c>
      <c r="J654" s="2" t="s">
        <v>26</v>
      </c>
      <c r="K654" s="1" t="s">
        <v>658</v>
      </c>
      <c r="L654" s="14" t="s">
        <v>659</v>
      </c>
      <c r="M654" s="1" t="s">
        <v>15</v>
      </c>
      <c r="N654" s="1"/>
      <c r="O654" s="13"/>
      <c r="P654" s="13">
        <f t="shared" si="6"/>
        <v>0</v>
      </c>
      <c r="Q654" s="7" t="s">
        <v>13</v>
      </c>
    </row>
    <row r="655" spans="1:17" ht="94.5" customHeight="1" x14ac:dyDescent="0.25">
      <c r="A655" s="143">
        <v>51</v>
      </c>
      <c r="B655" s="139" t="s">
        <v>43</v>
      </c>
      <c r="C655" s="139" t="s">
        <v>1047</v>
      </c>
      <c r="D655" s="139" t="s">
        <v>1048</v>
      </c>
      <c r="E655" s="143" t="s">
        <v>15</v>
      </c>
      <c r="F655" s="139" t="s">
        <v>15</v>
      </c>
      <c r="G655" s="139" t="s">
        <v>728</v>
      </c>
      <c r="H655" s="143" t="s">
        <v>15</v>
      </c>
      <c r="I655" s="142">
        <v>10589.68</v>
      </c>
      <c r="J655" s="139" t="s">
        <v>26</v>
      </c>
      <c r="K655" s="143" t="s">
        <v>941</v>
      </c>
      <c r="L655" s="144" t="s">
        <v>237</v>
      </c>
      <c r="M655" s="141" t="s">
        <v>15</v>
      </c>
      <c r="N655" s="1">
        <v>10128.86</v>
      </c>
      <c r="O655" s="13" t="s">
        <v>1049</v>
      </c>
      <c r="P655" s="142">
        <f>SUM(N655:N656)</f>
        <v>10589.68</v>
      </c>
      <c r="Q655" s="143" t="s">
        <v>14</v>
      </c>
    </row>
    <row r="656" spans="1:17" x14ac:dyDescent="0.25">
      <c r="A656" s="143"/>
      <c r="B656" s="139"/>
      <c r="C656" s="139"/>
      <c r="D656" s="139"/>
      <c r="E656" s="143"/>
      <c r="F656" s="139"/>
      <c r="G656" s="139"/>
      <c r="H656" s="143"/>
      <c r="I656" s="142"/>
      <c r="J656" s="139"/>
      <c r="K656" s="143"/>
      <c r="L656" s="144"/>
      <c r="M656" s="141"/>
      <c r="N656" s="1">
        <v>460.82</v>
      </c>
      <c r="O656" s="13" t="s">
        <v>1050</v>
      </c>
      <c r="P656" s="142"/>
      <c r="Q656" s="143"/>
    </row>
    <row r="657" spans="1:17" ht="47.25" x14ac:dyDescent="0.25">
      <c r="A657" s="7">
        <v>52</v>
      </c>
      <c r="B657" s="2" t="s">
        <v>2</v>
      </c>
      <c r="C657" s="7" t="s">
        <v>792</v>
      </c>
      <c r="D657" s="2" t="s">
        <v>730</v>
      </c>
      <c r="E657" s="2" t="s">
        <v>44</v>
      </c>
      <c r="F657" s="2">
        <v>2</v>
      </c>
      <c r="G657" s="2" t="s">
        <v>725</v>
      </c>
      <c r="H657" s="7" t="s">
        <v>15</v>
      </c>
      <c r="I657" s="13">
        <v>50077.3</v>
      </c>
      <c r="J657" s="2" t="s">
        <v>26</v>
      </c>
      <c r="K657" s="1" t="s">
        <v>658</v>
      </c>
      <c r="L657" s="14" t="s">
        <v>659</v>
      </c>
      <c r="M657" s="1" t="s">
        <v>15</v>
      </c>
      <c r="N657" s="1"/>
      <c r="O657" s="13"/>
      <c r="P657" s="13">
        <f t="shared" si="6"/>
        <v>0</v>
      </c>
      <c r="Q657" s="7" t="s">
        <v>13</v>
      </c>
    </row>
    <row r="658" spans="1:17" ht="47.25" x14ac:dyDescent="0.25">
      <c r="A658" s="7">
        <v>53</v>
      </c>
      <c r="B658" s="2" t="s">
        <v>43</v>
      </c>
      <c r="C658" s="2" t="s">
        <v>1051</v>
      </c>
      <c r="D658" s="2" t="s">
        <v>1052</v>
      </c>
      <c r="E658" s="7" t="s">
        <v>15</v>
      </c>
      <c r="F658" s="2" t="s">
        <v>15</v>
      </c>
      <c r="G658" s="2" t="s">
        <v>725</v>
      </c>
      <c r="H658" s="7" t="s">
        <v>15</v>
      </c>
      <c r="I658" s="13">
        <v>7208.45</v>
      </c>
      <c r="J658" s="2" t="s">
        <v>26</v>
      </c>
      <c r="K658" s="7" t="s">
        <v>685</v>
      </c>
      <c r="L658" s="14" t="s">
        <v>237</v>
      </c>
      <c r="M658" s="1" t="s">
        <v>15</v>
      </c>
      <c r="N658" s="1">
        <v>7208.45</v>
      </c>
      <c r="O658" s="13" t="s">
        <v>1042</v>
      </c>
      <c r="P658" s="13">
        <f>N658</f>
        <v>7208.45</v>
      </c>
      <c r="Q658" s="7" t="s">
        <v>14</v>
      </c>
    </row>
    <row r="659" spans="1:17" ht="47.25" x14ac:dyDescent="0.25">
      <c r="A659" s="7">
        <v>54</v>
      </c>
      <c r="B659" s="2" t="s">
        <v>2</v>
      </c>
      <c r="C659" s="7" t="s">
        <v>792</v>
      </c>
      <c r="D659" s="2" t="s">
        <v>731</v>
      </c>
      <c r="E659" s="2" t="s">
        <v>44</v>
      </c>
      <c r="F659" s="2">
        <v>2</v>
      </c>
      <c r="G659" s="2" t="s">
        <v>66</v>
      </c>
      <c r="H659" s="7" t="s">
        <v>15</v>
      </c>
      <c r="I659" s="13">
        <v>77122.25</v>
      </c>
      <c r="J659" s="2" t="s">
        <v>26</v>
      </c>
      <c r="K659" s="1" t="s">
        <v>658</v>
      </c>
      <c r="L659" s="14" t="s">
        <v>659</v>
      </c>
      <c r="M659" s="1" t="s">
        <v>15</v>
      </c>
      <c r="N659" s="1"/>
      <c r="O659" s="13"/>
      <c r="P659" s="13">
        <f t="shared" si="6"/>
        <v>0</v>
      </c>
      <c r="Q659" s="7" t="s">
        <v>13</v>
      </c>
    </row>
    <row r="660" spans="1:17" ht="31.5" x14ac:dyDescent="0.25">
      <c r="A660" s="7">
        <v>55</v>
      </c>
      <c r="B660" s="2" t="s">
        <v>2</v>
      </c>
      <c r="C660" s="7" t="s">
        <v>793</v>
      </c>
      <c r="D660" s="2" t="s">
        <v>733</v>
      </c>
      <c r="E660" s="2" t="s">
        <v>44</v>
      </c>
      <c r="F660" s="2">
        <v>3</v>
      </c>
      <c r="G660" s="2" t="s">
        <v>732</v>
      </c>
      <c r="H660" s="7" t="s">
        <v>15</v>
      </c>
      <c r="I660" s="13">
        <v>25887.42</v>
      </c>
      <c r="J660" s="2" t="s">
        <v>26</v>
      </c>
      <c r="K660" s="1" t="s">
        <v>658</v>
      </c>
      <c r="L660" s="14" t="s">
        <v>659</v>
      </c>
      <c r="M660" s="1" t="s">
        <v>15</v>
      </c>
      <c r="N660" s="1"/>
      <c r="O660" s="13"/>
      <c r="P660" s="13">
        <f t="shared" si="6"/>
        <v>0</v>
      </c>
      <c r="Q660" s="7" t="s">
        <v>13</v>
      </c>
    </row>
    <row r="661" spans="1:17" ht="31.5" x14ac:dyDescent="0.25">
      <c r="A661" s="38">
        <v>56</v>
      </c>
      <c r="B661" s="36" t="s">
        <v>43</v>
      </c>
      <c r="C661" s="36" t="s">
        <v>3184</v>
      </c>
      <c r="D661" s="36" t="s">
        <v>3185</v>
      </c>
      <c r="E661" s="36" t="s">
        <v>15</v>
      </c>
      <c r="F661" s="36" t="s">
        <v>15</v>
      </c>
      <c r="G661" s="36" t="s">
        <v>732</v>
      </c>
      <c r="H661" s="38" t="s">
        <v>15</v>
      </c>
      <c r="I661" s="39">
        <v>7222.22</v>
      </c>
      <c r="J661" s="36"/>
      <c r="K661" s="39" t="s">
        <v>3081</v>
      </c>
      <c r="L661" s="52" t="s">
        <v>1275</v>
      </c>
      <c r="M661" s="35"/>
      <c r="N661" s="35"/>
      <c r="O661" s="39"/>
      <c r="P661" s="39">
        <f>N661</f>
        <v>0</v>
      </c>
      <c r="Q661" s="38" t="s">
        <v>13</v>
      </c>
    </row>
    <row r="662" spans="1:17" ht="31.5" x14ac:dyDescent="0.25">
      <c r="A662" s="7">
        <v>57</v>
      </c>
      <c r="B662" s="2" t="s">
        <v>2</v>
      </c>
      <c r="C662" s="7" t="s">
        <v>793</v>
      </c>
      <c r="D662" s="2" t="s">
        <v>734</v>
      </c>
      <c r="E662" s="2" t="s">
        <v>44</v>
      </c>
      <c r="F662" s="2">
        <v>3</v>
      </c>
      <c r="G662" s="2" t="s">
        <v>149</v>
      </c>
      <c r="H662" s="7" t="s">
        <v>15</v>
      </c>
      <c r="I662" s="13">
        <v>29870.100000000002</v>
      </c>
      <c r="J662" s="2" t="s">
        <v>26</v>
      </c>
      <c r="K662" s="1" t="s">
        <v>658</v>
      </c>
      <c r="L662" s="14" t="s">
        <v>659</v>
      </c>
      <c r="M662" s="1" t="s">
        <v>15</v>
      </c>
      <c r="N662" s="1"/>
      <c r="O662" s="13"/>
      <c r="P662" s="13">
        <f t="shared" si="6"/>
        <v>0</v>
      </c>
      <c r="Q662" s="7" t="s">
        <v>13</v>
      </c>
    </row>
    <row r="663" spans="1:17" ht="31.5" x14ac:dyDescent="0.25">
      <c r="A663" s="7">
        <v>58</v>
      </c>
      <c r="B663" s="2" t="s">
        <v>2</v>
      </c>
      <c r="C663" s="7" t="s">
        <v>793</v>
      </c>
      <c r="D663" s="2" t="s">
        <v>735</v>
      </c>
      <c r="E663" s="2" t="s">
        <v>44</v>
      </c>
      <c r="F663" s="2">
        <v>3</v>
      </c>
      <c r="G663" s="2" t="s">
        <v>66</v>
      </c>
      <c r="H663" s="7" t="s">
        <v>15</v>
      </c>
      <c r="I663" s="13">
        <v>49783.500000000007</v>
      </c>
      <c r="J663" s="2" t="s">
        <v>26</v>
      </c>
      <c r="K663" s="1" t="s">
        <v>658</v>
      </c>
      <c r="L663" s="14" t="s">
        <v>659</v>
      </c>
      <c r="M663" s="1" t="s">
        <v>15</v>
      </c>
      <c r="N663" s="1"/>
      <c r="O663" s="13"/>
      <c r="P663" s="13">
        <f t="shared" si="6"/>
        <v>0</v>
      </c>
      <c r="Q663" s="7" t="s">
        <v>13</v>
      </c>
    </row>
    <row r="664" spans="1:17" ht="78.75" x14ac:dyDescent="0.25">
      <c r="A664" s="7">
        <v>59</v>
      </c>
      <c r="B664" s="2" t="s">
        <v>2</v>
      </c>
      <c r="C664" s="7" t="s">
        <v>794</v>
      </c>
      <c r="D664" s="2" t="s">
        <v>736</v>
      </c>
      <c r="E664" s="2" t="s">
        <v>44</v>
      </c>
      <c r="F664" s="2">
        <v>2</v>
      </c>
      <c r="G664" s="2" t="s">
        <v>57</v>
      </c>
      <c r="H664" s="7" t="s">
        <v>15</v>
      </c>
      <c r="I664" s="13">
        <v>47300.79</v>
      </c>
      <c r="J664" s="2" t="s">
        <v>26</v>
      </c>
      <c r="K664" s="1" t="s">
        <v>658</v>
      </c>
      <c r="L664" s="14" t="s">
        <v>659</v>
      </c>
      <c r="M664" s="2" t="s">
        <v>1379</v>
      </c>
      <c r="N664" s="1"/>
      <c r="O664" s="13"/>
      <c r="P664" s="13">
        <f t="shared" si="6"/>
        <v>0</v>
      </c>
      <c r="Q664" s="7" t="s">
        <v>13</v>
      </c>
    </row>
    <row r="665" spans="1:17" ht="31.5" x14ac:dyDescent="0.25">
      <c r="A665" s="7">
        <v>60</v>
      </c>
      <c r="B665" s="2" t="s">
        <v>43</v>
      </c>
      <c r="C665" s="2" t="s">
        <v>1053</v>
      </c>
      <c r="D665" s="2" t="s">
        <v>1055</v>
      </c>
      <c r="E665" s="2" t="s">
        <v>15</v>
      </c>
      <c r="F665" s="2" t="s">
        <v>15</v>
      </c>
      <c r="G665" s="2" t="s">
        <v>57</v>
      </c>
      <c r="H665" s="7" t="s">
        <v>15</v>
      </c>
      <c r="I665" s="13">
        <v>2338.4899999999998</v>
      </c>
      <c r="J665" s="2" t="s">
        <v>26</v>
      </c>
      <c r="K665" s="7" t="s">
        <v>1054</v>
      </c>
      <c r="L665" s="14" t="s">
        <v>237</v>
      </c>
      <c r="M665" s="1" t="s">
        <v>15</v>
      </c>
      <c r="N665" s="1">
        <v>2338.4899999999998</v>
      </c>
      <c r="O665" s="13" t="s">
        <v>993</v>
      </c>
      <c r="P665" s="13">
        <f>N665</f>
        <v>2338.4899999999998</v>
      </c>
      <c r="Q665" s="7" t="s">
        <v>14</v>
      </c>
    </row>
    <row r="666" spans="1:17" ht="31.5" x14ac:dyDescent="0.25">
      <c r="A666" s="7">
        <v>61</v>
      </c>
      <c r="B666" s="2" t="s">
        <v>43</v>
      </c>
      <c r="C666" s="2" t="s">
        <v>1380</v>
      </c>
      <c r="D666" s="2" t="s">
        <v>1382</v>
      </c>
      <c r="E666" s="2" t="s">
        <v>15</v>
      </c>
      <c r="F666" s="2" t="s">
        <v>15</v>
      </c>
      <c r="G666" s="2" t="s">
        <v>57</v>
      </c>
      <c r="H666" s="7" t="s">
        <v>15</v>
      </c>
      <c r="I666" s="13">
        <v>7619.48</v>
      </c>
      <c r="J666" s="2" t="s">
        <v>26</v>
      </c>
      <c r="K666" s="2" t="s">
        <v>1381</v>
      </c>
      <c r="L666" s="14" t="s">
        <v>839</v>
      </c>
      <c r="M666" s="1" t="s">
        <v>15</v>
      </c>
      <c r="N666" s="35">
        <v>7619.48</v>
      </c>
      <c r="O666" s="39" t="s">
        <v>3186</v>
      </c>
      <c r="P666" s="13">
        <f>N666</f>
        <v>7619.48</v>
      </c>
      <c r="Q666" s="7" t="s">
        <v>14</v>
      </c>
    </row>
    <row r="667" spans="1:17" ht="31.5" x14ac:dyDescent="0.25">
      <c r="A667" s="38">
        <v>62</v>
      </c>
      <c r="B667" s="36" t="s">
        <v>43</v>
      </c>
      <c r="C667" s="36" t="s">
        <v>3187</v>
      </c>
      <c r="D667" s="36" t="s">
        <v>3188</v>
      </c>
      <c r="E667" s="36" t="s">
        <v>15</v>
      </c>
      <c r="F667" s="36" t="s">
        <v>15</v>
      </c>
      <c r="G667" s="36" t="s">
        <v>57</v>
      </c>
      <c r="H667" s="38" t="s">
        <v>15</v>
      </c>
      <c r="I667" s="39">
        <v>9380.44</v>
      </c>
      <c r="J667" s="36" t="s">
        <v>26</v>
      </c>
      <c r="K667" s="39" t="s">
        <v>3081</v>
      </c>
      <c r="L667" s="52" t="s">
        <v>1275</v>
      </c>
      <c r="M667" s="35"/>
      <c r="N667" s="35"/>
      <c r="O667" s="39"/>
      <c r="P667" s="39">
        <f>N667</f>
        <v>0</v>
      </c>
      <c r="Q667" s="38" t="s">
        <v>13</v>
      </c>
    </row>
    <row r="668" spans="1:17" ht="31.5" x14ac:dyDescent="0.25">
      <c r="A668" s="7">
        <v>63</v>
      </c>
      <c r="B668" s="2" t="s">
        <v>2</v>
      </c>
      <c r="C668" s="7" t="s">
        <v>794</v>
      </c>
      <c r="D668" s="2" t="s">
        <v>737</v>
      </c>
      <c r="E668" s="2" t="s">
        <v>44</v>
      </c>
      <c r="F668" s="2">
        <v>2</v>
      </c>
      <c r="G668" s="2" t="s">
        <v>728</v>
      </c>
      <c r="H668" s="7" t="s">
        <v>15</v>
      </c>
      <c r="I668" s="13">
        <v>48914.97</v>
      </c>
      <c r="J668" s="2" t="s">
        <v>26</v>
      </c>
      <c r="K668" s="1" t="s">
        <v>658</v>
      </c>
      <c r="L668" s="14" t="s">
        <v>659</v>
      </c>
      <c r="M668" s="1" t="s">
        <v>15</v>
      </c>
      <c r="N668" s="1"/>
      <c r="O668" s="13"/>
      <c r="P668" s="13">
        <f t="shared" si="6"/>
        <v>0</v>
      </c>
      <c r="Q668" s="7" t="s">
        <v>13</v>
      </c>
    </row>
    <row r="669" spans="1:17" ht="47.25" x14ac:dyDescent="0.25">
      <c r="A669" s="7">
        <v>64</v>
      </c>
      <c r="B669" s="2" t="s">
        <v>2</v>
      </c>
      <c r="C669" s="7" t="s">
        <v>795</v>
      </c>
      <c r="D669" s="2" t="s">
        <v>738</v>
      </c>
      <c r="E669" s="2" t="s">
        <v>44</v>
      </c>
      <c r="F669" s="2">
        <v>2</v>
      </c>
      <c r="G669" s="2" t="s">
        <v>728</v>
      </c>
      <c r="H669" s="7" t="s">
        <v>15</v>
      </c>
      <c r="I669" s="13">
        <v>27927.49</v>
      </c>
      <c r="J669" s="2" t="s">
        <v>26</v>
      </c>
      <c r="K669" s="1" t="s">
        <v>658</v>
      </c>
      <c r="L669" s="14" t="s">
        <v>659</v>
      </c>
      <c r="M669" s="1" t="s">
        <v>15</v>
      </c>
      <c r="N669" s="1"/>
      <c r="O669" s="13"/>
      <c r="P669" s="13">
        <f t="shared" si="6"/>
        <v>0</v>
      </c>
      <c r="Q669" s="7" t="s">
        <v>13</v>
      </c>
    </row>
    <row r="670" spans="1:17" ht="47.25" customHeight="1" x14ac:dyDescent="0.25">
      <c r="A670" s="143">
        <v>65</v>
      </c>
      <c r="B670" s="139" t="s">
        <v>43</v>
      </c>
      <c r="C670" s="139" t="s">
        <v>1056</v>
      </c>
      <c r="D670" s="139" t="s">
        <v>1057</v>
      </c>
      <c r="E670" s="143" t="s">
        <v>15</v>
      </c>
      <c r="F670" s="139" t="s">
        <v>15</v>
      </c>
      <c r="G670" s="139" t="s">
        <v>728</v>
      </c>
      <c r="H670" s="143" t="s">
        <v>15</v>
      </c>
      <c r="I670" s="142">
        <v>4098.45</v>
      </c>
      <c r="J670" s="139" t="s">
        <v>26</v>
      </c>
      <c r="K670" s="143" t="s">
        <v>685</v>
      </c>
      <c r="L670" s="144" t="s">
        <v>237</v>
      </c>
      <c r="M670" s="141" t="s">
        <v>15</v>
      </c>
      <c r="N670" s="1">
        <v>3543.46</v>
      </c>
      <c r="O670" s="13" t="s">
        <v>1058</v>
      </c>
      <c r="P670" s="142">
        <f>SUM(N670:N671)</f>
        <v>4098.46</v>
      </c>
      <c r="Q670" s="143" t="s">
        <v>14</v>
      </c>
    </row>
    <row r="671" spans="1:17" x14ac:dyDescent="0.25">
      <c r="A671" s="143"/>
      <c r="B671" s="139"/>
      <c r="C671" s="139"/>
      <c r="D671" s="139"/>
      <c r="E671" s="143"/>
      <c r="F671" s="139"/>
      <c r="G671" s="139"/>
      <c r="H671" s="143"/>
      <c r="I671" s="142"/>
      <c r="J671" s="139"/>
      <c r="K671" s="143"/>
      <c r="L671" s="144"/>
      <c r="M671" s="141"/>
      <c r="N671" s="1">
        <v>555</v>
      </c>
      <c r="O671" s="13" t="s">
        <v>1059</v>
      </c>
      <c r="P671" s="142"/>
      <c r="Q671" s="143"/>
    </row>
    <row r="672" spans="1:17" ht="47.25" x14ac:dyDescent="0.25">
      <c r="A672" s="7">
        <v>66</v>
      </c>
      <c r="B672" s="2" t="s">
        <v>2</v>
      </c>
      <c r="C672" s="7" t="s">
        <v>795</v>
      </c>
      <c r="D672" s="2" t="s">
        <v>739</v>
      </c>
      <c r="E672" s="2" t="s">
        <v>44</v>
      </c>
      <c r="F672" s="2">
        <v>2</v>
      </c>
      <c r="G672" s="2" t="s">
        <v>66</v>
      </c>
      <c r="H672" s="7" t="s">
        <v>15</v>
      </c>
      <c r="I672" s="13">
        <v>82089.87</v>
      </c>
      <c r="J672" s="2" t="s">
        <v>26</v>
      </c>
      <c r="K672" s="1" t="s">
        <v>658</v>
      </c>
      <c r="L672" s="14" t="s">
        <v>659</v>
      </c>
      <c r="M672" s="1" t="s">
        <v>15</v>
      </c>
      <c r="N672" s="1"/>
      <c r="O672" s="13"/>
      <c r="P672" s="13">
        <f t="shared" si="6"/>
        <v>0</v>
      </c>
      <c r="Q672" s="7" t="s">
        <v>13</v>
      </c>
    </row>
    <row r="673" spans="1:17" ht="78.75" customHeight="1" x14ac:dyDescent="0.25">
      <c r="A673" s="143">
        <v>67</v>
      </c>
      <c r="B673" s="139" t="s">
        <v>0</v>
      </c>
      <c r="C673" s="143" t="s">
        <v>796</v>
      </c>
      <c r="D673" s="139" t="s">
        <v>741</v>
      </c>
      <c r="E673" s="139" t="s">
        <v>44</v>
      </c>
      <c r="F673" s="139">
        <v>1</v>
      </c>
      <c r="G673" s="139" t="s">
        <v>740</v>
      </c>
      <c r="H673" s="143" t="s">
        <v>15</v>
      </c>
      <c r="I673" s="142">
        <v>2083620</v>
      </c>
      <c r="J673" s="139" t="s">
        <v>26</v>
      </c>
      <c r="K673" s="141" t="s">
        <v>148</v>
      </c>
      <c r="L673" s="144" t="s">
        <v>237</v>
      </c>
      <c r="M673" s="141" t="s">
        <v>15</v>
      </c>
      <c r="N673" s="34">
        <f>220384.4</f>
        <v>220384.4</v>
      </c>
      <c r="O673" s="13" t="s">
        <v>1383</v>
      </c>
      <c r="P673" s="142">
        <f>N673+N674</f>
        <v>2083620</v>
      </c>
      <c r="Q673" s="143" t="s">
        <v>14</v>
      </c>
    </row>
    <row r="674" spans="1:17" x14ac:dyDescent="0.25">
      <c r="A674" s="143"/>
      <c r="B674" s="139"/>
      <c r="C674" s="143"/>
      <c r="D674" s="139"/>
      <c r="E674" s="139"/>
      <c r="F674" s="139"/>
      <c r="G674" s="139"/>
      <c r="H674" s="143"/>
      <c r="I674" s="142"/>
      <c r="J674" s="139"/>
      <c r="K674" s="141"/>
      <c r="L674" s="144"/>
      <c r="M674" s="141"/>
      <c r="N674" s="34">
        <v>1863235.6</v>
      </c>
      <c r="O674" s="13" t="s">
        <v>1384</v>
      </c>
      <c r="P674" s="142"/>
      <c r="Q674" s="143"/>
    </row>
    <row r="675" spans="1:17" ht="110.25" x14ac:dyDescent="0.25">
      <c r="A675" s="7">
        <v>68</v>
      </c>
      <c r="B675" s="2" t="s">
        <v>0</v>
      </c>
      <c r="C675" s="7" t="s">
        <v>797</v>
      </c>
      <c r="D675" s="2" t="s">
        <v>743</v>
      </c>
      <c r="E675" s="2" t="s">
        <v>44</v>
      </c>
      <c r="F675" s="2">
        <v>1</v>
      </c>
      <c r="G675" s="2" t="s">
        <v>742</v>
      </c>
      <c r="H675" s="7" t="s">
        <v>15</v>
      </c>
      <c r="I675" s="13">
        <v>993155.9</v>
      </c>
      <c r="J675" s="2" t="s">
        <v>26</v>
      </c>
      <c r="K675" s="1" t="s">
        <v>148</v>
      </c>
      <c r="L675" s="14" t="s">
        <v>237</v>
      </c>
      <c r="M675" s="1" t="s">
        <v>15</v>
      </c>
      <c r="N675" s="236">
        <v>993155.9</v>
      </c>
      <c r="O675" s="13" t="s">
        <v>1385</v>
      </c>
      <c r="P675" s="13">
        <f t="shared" si="6"/>
        <v>993155.9</v>
      </c>
      <c r="Q675" s="7" t="s">
        <v>14</v>
      </c>
    </row>
    <row r="676" spans="1:17" ht="31.5" x14ac:dyDescent="0.25">
      <c r="A676" s="7">
        <v>69</v>
      </c>
      <c r="B676" s="2" t="s">
        <v>0</v>
      </c>
      <c r="C676" s="7" t="s">
        <v>1062</v>
      </c>
      <c r="D676" s="2" t="s">
        <v>1061</v>
      </c>
      <c r="E676" s="2" t="s">
        <v>44</v>
      </c>
      <c r="F676" s="2">
        <v>1</v>
      </c>
      <c r="G676" s="2" t="s">
        <v>1060</v>
      </c>
      <c r="H676" s="7" t="s">
        <v>15</v>
      </c>
      <c r="I676" s="13">
        <v>81344.539999999994</v>
      </c>
      <c r="J676" s="2" t="s">
        <v>26</v>
      </c>
      <c r="K676" s="7" t="s">
        <v>148</v>
      </c>
      <c r="L676" s="14" t="s">
        <v>237</v>
      </c>
      <c r="M676" s="1" t="s">
        <v>15</v>
      </c>
      <c r="N676" s="1">
        <v>81344.539999999994</v>
      </c>
      <c r="O676" s="13" t="s">
        <v>1386</v>
      </c>
      <c r="P676" s="13">
        <f>N676</f>
        <v>81344.539999999994</v>
      </c>
      <c r="Q676" s="7" t="s">
        <v>14</v>
      </c>
    </row>
    <row r="677" spans="1:17" ht="47.25" x14ac:dyDescent="0.25">
      <c r="A677" s="7">
        <v>70</v>
      </c>
      <c r="B677" s="2" t="s">
        <v>0</v>
      </c>
      <c r="C677" s="7" t="s">
        <v>798</v>
      </c>
      <c r="D677" s="2" t="s">
        <v>745</v>
      </c>
      <c r="E677" s="2" t="s">
        <v>44</v>
      </c>
      <c r="F677" s="2">
        <v>1</v>
      </c>
      <c r="G677" s="2" t="s">
        <v>744</v>
      </c>
      <c r="H677" s="7" t="s">
        <v>15</v>
      </c>
      <c r="I677" s="13">
        <v>150040</v>
      </c>
      <c r="J677" s="2" t="s">
        <v>26</v>
      </c>
      <c r="K677" s="1" t="s">
        <v>148</v>
      </c>
      <c r="L677" s="14" t="s">
        <v>237</v>
      </c>
      <c r="M677" s="1" t="s">
        <v>15</v>
      </c>
      <c r="N677" s="237">
        <v>150040</v>
      </c>
      <c r="O677" s="13" t="s">
        <v>1387</v>
      </c>
      <c r="P677" s="13">
        <f t="shared" si="6"/>
        <v>150040</v>
      </c>
      <c r="Q677" s="7" t="s">
        <v>14</v>
      </c>
    </row>
    <row r="678" spans="1:17" ht="94.5" x14ac:dyDescent="0.25">
      <c r="A678" s="7">
        <v>71</v>
      </c>
      <c r="B678" s="2" t="s">
        <v>0</v>
      </c>
      <c r="C678" s="7" t="s">
        <v>799</v>
      </c>
      <c r="D678" s="2" t="s">
        <v>747</v>
      </c>
      <c r="E678" s="2" t="s">
        <v>44</v>
      </c>
      <c r="F678" s="2">
        <v>1</v>
      </c>
      <c r="G678" s="2" t="s">
        <v>746</v>
      </c>
      <c r="H678" s="7" t="s">
        <v>15</v>
      </c>
      <c r="I678" s="13">
        <v>2686200</v>
      </c>
      <c r="J678" s="2" t="s">
        <v>26</v>
      </c>
      <c r="K678" s="1" t="s">
        <v>148</v>
      </c>
      <c r="L678" s="14" t="s">
        <v>237</v>
      </c>
      <c r="M678" s="2" t="s">
        <v>1063</v>
      </c>
      <c r="N678" s="35">
        <v>2686200</v>
      </c>
      <c r="O678" s="39" t="s">
        <v>3189</v>
      </c>
      <c r="P678" s="13">
        <f t="shared" si="6"/>
        <v>2686200</v>
      </c>
      <c r="Q678" s="7" t="s">
        <v>14</v>
      </c>
    </row>
    <row r="679" spans="1:17" ht="31.5" customHeight="1" x14ac:dyDescent="0.25">
      <c r="A679" s="143">
        <v>72</v>
      </c>
      <c r="B679" s="139" t="s">
        <v>0</v>
      </c>
      <c r="C679" s="143" t="s">
        <v>1066</v>
      </c>
      <c r="D679" s="139" t="s">
        <v>1065</v>
      </c>
      <c r="E679" s="139" t="s">
        <v>44</v>
      </c>
      <c r="F679" s="139">
        <v>1</v>
      </c>
      <c r="G679" s="139" t="s">
        <v>1064</v>
      </c>
      <c r="H679" s="143" t="s">
        <v>15</v>
      </c>
      <c r="I679" s="142">
        <v>7186190</v>
      </c>
      <c r="J679" s="139" t="s">
        <v>26</v>
      </c>
      <c r="K679" s="143" t="s">
        <v>756</v>
      </c>
      <c r="L679" s="144" t="s">
        <v>237</v>
      </c>
      <c r="M679" s="139" t="s">
        <v>15</v>
      </c>
      <c r="N679" s="34">
        <f>186822.36</f>
        <v>186822.36</v>
      </c>
      <c r="O679" s="13" t="s">
        <v>1388</v>
      </c>
      <c r="P679" s="142">
        <f>SUM(N679:N681)</f>
        <v>7186190</v>
      </c>
      <c r="Q679" s="143" t="s">
        <v>14</v>
      </c>
    </row>
    <row r="680" spans="1:17" x14ac:dyDescent="0.25">
      <c r="A680" s="143"/>
      <c r="B680" s="139"/>
      <c r="C680" s="143"/>
      <c r="D680" s="139"/>
      <c r="E680" s="139"/>
      <c r="F680" s="139"/>
      <c r="G680" s="139"/>
      <c r="H680" s="143"/>
      <c r="I680" s="142"/>
      <c r="J680" s="139"/>
      <c r="K680" s="143"/>
      <c r="L680" s="144"/>
      <c r="M680" s="139"/>
      <c r="N680" s="47">
        <f>896056.9</f>
        <v>896056.9</v>
      </c>
      <c r="O680" s="47" t="s">
        <v>3190</v>
      </c>
      <c r="P680" s="142"/>
      <c r="Q680" s="143"/>
    </row>
    <row r="681" spans="1:17" x14ac:dyDescent="0.25">
      <c r="A681" s="143"/>
      <c r="B681" s="139"/>
      <c r="C681" s="143"/>
      <c r="D681" s="139"/>
      <c r="E681" s="139"/>
      <c r="F681" s="139"/>
      <c r="G681" s="139"/>
      <c r="H681" s="143"/>
      <c r="I681" s="142"/>
      <c r="J681" s="139"/>
      <c r="K681" s="143"/>
      <c r="L681" s="144"/>
      <c r="M681" s="139"/>
      <c r="N681" s="47">
        <v>6103310.7400000002</v>
      </c>
      <c r="O681" s="39" t="s">
        <v>3191</v>
      </c>
      <c r="P681" s="142"/>
      <c r="Q681" s="143"/>
    </row>
    <row r="682" spans="1:17" ht="31.5" x14ac:dyDescent="0.25">
      <c r="A682" s="7">
        <v>73</v>
      </c>
      <c r="B682" s="2" t="s">
        <v>0</v>
      </c>
      <c r="C682" s="7" t="s">
        <v>800</v>
      </c>
      <c r="D682" s="2" t="s">
        <v>749</v>
      </c>
      <c r="E682" s="2" t="s">
        <v>44</v>
      </c>
      <c r="F682" s="2">
        <v>1</v>
      </c>
      <c r="G682" s="2" t="s">
        <v>748</v>
      </c>
      <c r="H682" s="7" t="s">
        <v>15</v>
      </c>
      <c r="I682" s="13">
        <v>162140</v>
      </c>
      <c r="J682" s="2" t="s">
        <v>26</v>
      </c>
      <c r="K682" s="1" t="s">
        <v>148</v>
      </c>
      <c r="L682" s="14" t="s">
        <v>237</v>
      </c>
      <c r="M682" s="1" t="s">
        <v>15</v>
      </c>
      <c r="N682" s="1">
        <v>162140</v>
      </c>
      <c r="O682" s="13" t="s">
        <v>1389</v>
      </c>
      <c r="P682" s="13">
        <f t="shared" si="6"/>
        <v>162140</v>
      </c>
      <c r="Q682" s="7" t="s">
        <v>14</v>
      </c>
    </row>
    <row r="683" spans="1:17" ht="47.25" customHeight="1" x14ac:dyDescent="0.25">
      <c r="A683" s="143">
        <v>74</v>
      </c>
      <c r="B683" s="139" t="s">
        <v>0</v>
      </c>
      <c r="C683" s="143" t="s">
        <v>801</v>
      </c>
      <c r="D683" s="139" t="s">
        <v>751</v>
      </c>
      <c r="E683" s="139" t="s">
        <v>44</v>
      </c>
      <c r="F683" s="139">
        <v>1</v>
      </c>
      <c r="G683" s="139" t="s">
        <v>750</v>
      </c>
      <c r="H683" s="143" t="s">
        <v>15</v>
      </c>
      <c r="I683" s="142">
        <v>508321</v>
      </c>
      <c r="J683" s="139" t="s">
        <v>26</v>
      </c>
      <c r="K683" s="141" t="s">
        <v>148</v>
      </c>
      <c r="L683" s="144" t="s">
        <v>237</v>
      </c>
      <c r="M683" s="141" t="s">
        <v>15</v>
      </c>
      <c r="N683" s="34">
        <f>107895.1</f>
        <v>107895.1</v>
      </c>
      <c r="O683" s="13" t="s">
        <v>1390</v>
      </c>
      <c r="P683" s="142">
        <f>SUM(N683:N684)</f>
        <v>508321</v>
      </c>
      <c r="Q683" s="143" t="s">
        <v>14</v>
      </c>
    </row>
    <row r="684" spans="1:17" x14ac:dyDescent="0.25">
      <c r="A684" s="143"/>
      <c r="B684" s="139"/>
      <c r="C684" s="143"/>
      <c r="D684" s="139"/>
      <c r="E684" s="139"/>
      <c r="F684" s="139"/>
      <c r="G684" s="139"/>
      <c r="H684" s="143"/>
      <c r="I684" s="142"/>
      <c r="J684" s="139"/>
      <c r="K684" s="141"/>
      <c r="L684" s="144"/>
      <c r="M684" s="141"/>
      <c r="N684" s="34">
        <v>400425.9</v>
      </c>
      <c r="O684" s="13" t="s">
        <v>1391</v>
      </c>
      <c r="P684" s="142"/>
      <c r="Q684" s="143"/>
    </row>
    <row r="685" spans="1:17" ht="31.5" x14ac:dyDescent="0.25">
      <c r="A685" s="7">
        <v>75</v>
      </c>
      <c r="B685" s="2" t="s">
        <v>0</v>
      </c>
      <c r="C685" s="7" t="s">
        <v>1072</v>
      </c>
      <c r="D685" s="2" t="s">
        <v>1068</v>
      </c>
      <c r="E685" s="2" t="s">
        <v>44</v>
      </c>
      <c r="F685" s="2">
        <v>1</v>
      </c>
      <c r="G685" s="2" t="s">
        <v>1067</v>
      </c>
      <c r="H685" s="7" t="s">
        <v>15</v>
      </c>
      <c r="I685" s="13">
        <v>192390</v>
      </c>
      <c r="J685" s="2" t="s">
        <v>26</v>
      </c>
      <c r="K685" s="1" t="s">
        <v>148</v>
      </c>
      <c r="L685" s="14" t="s">
        <v>237</v>
      </c>
      <c r="M685" s="1" t="s">
        <v>15</v>
      </c>
      <c r="N685" s="1">
        <v>192390</v>
      </c>
      <c r="O685" s="13" t="s">
        <v>1392</v>
      </c>
      <c r="P685" s="13">
        <f>N685</f>
        <v>192390</v>
      </c>
      <c r="Q685" s="7" t="s">
        <v>14</v>
      </c>
    </row>
    <row r="686" spans="1:17" ht="63" x14ac:dyDescent="0.25">
      <c r="A686" s="7">
        <v>76</v>
      </c>
      <c r="B686" s="2" t="s">
        <v>0</v>
      </c>
      <c r="C686" s="7" t="s">
        <v>1073</v>
      </c>
      <c r="D686" s="2" t="s">
        <v>1069</v>
      </c>
      <c r="E686" s="2" t="s">
        <v>44</v>
      </c>
      <c r="F686" s="2">
        <v>1</v>
      </c>
      <c r="G686" s="2" t="s">
        <v>60</v>
      </c>
      <c r="H686" s="7" t="s">
        <v>15</v>
      </c>
      <c r="I686" s="13">
        <v>58683.79</v>
      </c>
      <c r="J686" s="2" t="s">
        <v>26</v>
      </c>
      <c r="K686" s="1" t="s">
        <v>148</v>
      </c>
      <c r="L686" s="14" t="s">
        <v>237</v>
      </c>
      <c r="M686" s="1" t="s">
        <v>15</v>
      </c>
      <c r="N686" s="1">
        <v>58683.79</v>
      </c>
      <c r="O686" s="13" t="s">
        <v>1393</v>
      </c>
      <c r="P686" s="13">
        <f t="shared" ref="P686" si="7">N686</f>
        <v>58683.79</v>
      </c>
      <c r="Q686" s="7" t="s">
        <v>14</v>
      </c>
    </row>
    <row r="687" spans="1:17" ht="47.25" customHeight="1" x14ac:dyDescent="0.25">
      <c r="A687" s="143">
        <v>77</v>
      </c>
      <c r="B687" s="139" t="s">
        <v>0</v>
      </c>
      <c r="C687" s="143" t="s">
        <v>1074</v>
      </c>
      <c r="D687" s="139" t="s">
        <v>1071</v>
      </c>
      <c r="E687" s="139" t="s">
        <v>44</v>
      </c>
      <c r="F687" s="139">
        <v>2</v>
      </c>
      <c r="G687" s="139" t="s">
        <v>1070</v>
      </c>
      <c r="H687" s="143" t="s">
        <v>15</v>
      </c>
      <c r="I687" s="142">
        <v>246840</v>
      </c>
      <c r="J687" s="139" t="s">
        <v>26</v>
      </c>
      <c r="K687" s="143" t="s">
        <v>654</v>
      </c>
      <c r="L687" s="144" t="s">
        <v>237</v>
      </c>
      <c r="M687" s="141" t="s">
        <v>15</v>
      </c>
      <c r="N687" s="34">
        <f>100000</f>
        <v>100000</v>
      </c>
      <c r="O687" s="13" t="s">
        <v>1394</v>
      </c>
      <c r="P687" s="142">
        <f>SUM(N687:N688)</f>
        <v>246840</v>
      </c>
      <c r="Q687" s="143" t="s">
        <v>14</v>
      </c>
    </row>
    <row r="688" spans="1:17" x14ac:dyDescent="0.25">
      <c r="A688" s="143"/>
      <c r="B688" s="139"/>
      <c r="C688" s="143"/>
      <c r="D688" s="139"/>
      <c r="E688" s="139"/>
      <c r="F688" s="139"/>
      <c r="G688" s="139"/>
      <c r="H688" s="143"/>
      <c r="I688" s="142"/>
      <c r="J688" s="139"/>
      <c r="K688" s="143"/>
      <c r="L688" s="144"/>
      <c r="M688" s="141"/>
      <c r="N688" s="34">
        <v>146840</v>
      </c>
      <c r="O688" s="13" t="s">
        <v>1395</v>
      </c>
      <c r="P688" s="142"/>
      <c r="Q688" s="143"/>
    </row>
    <row r="689" spans="1:17" ht="31.5" x14ac:dyDescent="0.25">
      <c r="A689" s="7">
        <v>78</v>
      </c>
      <c r="B689" s="2" t="s">
        <v>0</v>
      </c>
      <c r="C689" s="7" t="s">
        <v>802</v>
      </c>
      <c r="D689" s="2" t="s">
        <v>753</v>
      </c>
      <c r="E689" s="2" t="s">
        <v>44</v>
      </c>
      <c r="F689" s="2">
        <v>1</v>
      </c>
      <c r="G689" s="2" t="s">
        <v>752</v>
      </c>
      <c r="H689" s="7" t="s">
        <v>15</v>
      </c>
      <c r="I689" s="13">
        <v>274537.82</v>
      </c>
      <c r="J689" s="2" t="s">
        <v>26</v>
      </c>
      <c r="K689" s="1" t="s">
        <v>148</v>
      </c>
      <c r="L689" s="14" t="s">
        <v>237</v>
      </c>
      <c r="M689" s="1" t="s">
        <v>15</v>
      </c>
      <c r="N689" s="1">
        <v>274537.82</v>
      </c>
      <c r="O689" s="13" t="s">
        <v>1396</v>
      </c>
      <c r="P689" s="13">
        <f t="shared" si="6"/>
        <v>274537.82</v>
      </c>
      <c r="Q689" s="7" t="s">
        <v>14</v>
      </c>
    </row>
    <row r="690" spans="1:17" ht="31.5" x14ac:dyDescent="0.25">
      <c r="A690" s="7">
        <v>79</v>
      </c>
      <c r="B690" s="2" t="s">
        <v>0</v>
      </c>
      <c r="C690" s="7" t="s">
        <v>803</v>
      </c>
      <c r="D690" s="2" t="s">
        <v>755</v>
      </c>
      <c r="E690" s="2" t="s">
        <v>44</v>
      </c>
      <c r="F690" s="2">
        <v>2</v>
      </c>
      <c r="G690" s="2" t="s">
        <v>754</v>
      </c>
      <c r="H690" s="7" t="s">
        <v>15</v>
      </c>
      <c r="I690" s="13">
        <v>81070</v>
      </c>
      <c r="J690" s="2" t="s">
        <v>26</v>
      </c>
      <c r="K690" s="1" t="s">
        <v>770</v>
      </c>
      <c r="L690" s="14" t="s">
        <v>237</v>
      </c>
      <c r="M690" s="1" t="s">
        <v>15</v>
      </c>
      <c r="N690" s="1">
        <v>81070</v>
      </c>
      <c r="O690" s="13" t="s">
        <v>1397</v>
      </c>
      <c r="P690" s="13">
        <f t="shared" si="6"/>
        <v>81070</v>
      </c>
      <c r="Q690" s="7" t="s">
        <v>14</v>
      </c>
    </row>
    <row r="691" spans="1:17" ht="31.5" customHeight="1" x14ac:dyDescent="0.25">
      <c r="A691" s="143">
        <v>80</v>
      </c>
      <c r="B691" s="139" t="s">
        <v>0</v>
      </c>
      <c r="C691" s="143" t="s">
        <v>829</v>
      </c>
      <c r="D691" s="139" t="s">
        <v>826</v>
      </c>
      <c r="E691" s="139" t="s">
        <v>44</v>
      </c>
      <c r="F691" s="139">
        <v>2</v>
      </c>
      <c r="G691" s="139" t="s">
        <v>823</v>
      </c>
      <c r="H691" s="143" t="s">
        <v>15</v>
      </c>
      <c r="I691" s="142">
        <v>313141.95</v>
      </c>
      <c r="J691" s="139" t="s">
        <v>26</v>
      </c>
      <c r="K691" s="143" t="s">
        <v>756</v>
      </c>
      <c r="L691" s="144" t="s">
        <v>237</v>
      </c>
      <c r="M691" s="141" t="s">
        <v>15</v>
      </c>
      <c r="N691" s="47">
        <f>100000</f>
        <v>100000</v>
      </c>
      <c r="O691" s="39" t="s">
        <v>3192</v>
      </c>
      <c r="P691" s="142">
        <f>SUM(N691:N692)</f>
        <v>313141.95</v>
      </c>
      <c r="Q691" s="143" t="s">
        <v>14</v>
      </c>
    </row>
    <row r="692" spans="1:17" x14ac:dyDescent="0.25">
      <c r="A692" s="143"/>
      <c r="B692" s="139"/>
      <c r="C692" s="143"/>
      <c r="D692" s="139"/>
      <c r="E692" s="139"/>
      <c r="F692" s="139"/>
      <c r="G692" s="139"/>
      <c r="H692" s="143"/>
      <c r="I692" s="142"/>
      <c r="J692" s="139"/>
      <c r="K692" s="143"/>
      <c r="L692" s="144"/>
      <c r="M692" s="141"/>
      <c r="N692" s="35">
        <v>213141.95</v>
      </c>
      <c r="O692" s="39" t="s">
        <v>3193</v>
      </c>
      <c r="P692" s="142"/>
      <c r="Q692" s="143"/>
    </row>
    <row r="693" spans="1:17" ht="47.25" x14ac:dyDescent="0.25">
      <c r="A693" s="7">
        <v>81</v>
      </c>
      <c r="B693" s="2" t="s">
        <v>0</v>
      </c>
      <c r="C693" s="7" t="s">
        <v>830</v>
      </c>
      <c r="D693" s="2" t="s">
        <v>828</v>
      </c>
      <c r="E693" s="2" t="s">
        <v>44</v>
      </c>
      <c r="F693" s="2">
        <v>2</v>
      </c>
      <c r="G693" s="2" t="s">
        <v>827</v>
      </c>
      <c r="H693" s="7" t="s">
        <v>15</v>
      </c>
      <c r="I693" s="13">
        <v>38115</v>
      </c>
      <c r="J693" s="2" t="s">
        <v>26</v>
      </c>
      <c r="K693" s="7" t="s">
        <v>756</v>
      </c>
      <c r="L693" s="14" t="s">
        <v>237</v>
      </c>
      <c r="M693" s="1" t="s">
        <v>15</v>
      </c>
      <c r="N693" s="1">
        <v>38115</v>
      </c>
      <c r="O693" s="13" t="s">
        <v>1398</v>
      </c>
      <c r="P693" s="13">
        <f t="shared" si="6"/>
        <v>38115</v>
      </c>
      <c r="Q693" s="7" t="s">
        <v>14</v>
      </c>
    </row>
    <row r="694" spans="1:17" ht="31.5" x14ac:dyDescent="0.25">
      <c r="A694" s="7">
        <v>82</v>
      </c>
      <c r="B694" s="2" t="s">
        <v>0</v>
      </c>
      <c r="C694" s="7" t="s">
        <v>804</v>
      </c>
      <c r="D694" s="2" t="s">
        <v>758</v>
      </c>
      <c r="E694" s="2" t="s">
        <v>44</v>
      </c>
      <c r="F694" s="2">
        <v>3</v>
      </c>
      <c r="G694" s="2" t="s">
        <v>757</v>
      </c>
      <c r="H694" s="7" t="s">
        <v>15</v>
      </c>
      <c r="I694" s="13">
        <v>26620</v>
      </c>
      <c r="J694" s="2" t="s">
        <v>26</v>
      </c>
      <c r="K694" s="1" t="s">
        <v>756</v>
      </c>
      <c r="L694" s="14" t="s">
        <v>237</v>
      </c>
      <c r="M694" s="1" t="s">
        <v>15</v>
      </c>
      <c r="N694" s="1">
        <v>26620</v>
      </c>
      <c r="O694" s="13" t="s">
        <v>1399</v>
      </c>
      <c r="P694" s="13">
        <f>N694</f>
        <v>26620</v>
      </c>
      <c r="Q694" s="7" t="s">
        <v>14</v>
      </c>
    </row>
    <row r="695" spans="1:17" ht="31.5" customHeight="1" x14ac:dyDescent="0.25">
      <c r="A695" s="143">
        <v>83</v>
      </c>
      <c r="B695" s="139" t="s">
        <v>0</v>
      </c>
      <c r="C695" s="143" t="s">
        <v>1079</v>
      </c>
      <c r="D695" s="139" t="s">
        <v>1076</v>
      </c>
      <c r="E695" s="139" t="s">
        <v>44</v>
      </c>
      <c r="F695" s="139">
        <v>2</v>
      </c>
      <c r="G695" s="139" t="s">
        <v>1075</v>
      </c>
      <c r="H695" s="143" t="s">
        <v>15</v>
      </c>
      <c r="I695" s="142">
        <v>733447.54999999993</v>
      </c>
      <c r="J695" s="139" t="s">
        <v>26</v>
      </c>
      <c r="K695" s="143" t="s">
        <v>756</v>
      </c>
      <c r="L695" s="144" t="s">
        <v>237</v>
      </c>
      <c r="M695" s="141" t="s">
        <v>15</v>
      </c>
      <c r="N695" s="34">
        <f>100000</f>
        <v>100000</v>
      </c>
      <c r="O695" s="13" t="s">
        <v>1400</v>
      </c>
      <c r="P695" s="142">
        <f>SUM(N695:N697)</f>
        <v>733447.55</v>
      </c>
      <c r="Q695" s="143" t="s">
        <v>14</v>
      </c>
    </row>
    <row r="696" spans="1:17" x14ac:dyDescent="0.25">
      <c r="A696" s="143"/>
      <c r="B696" s="139"/>
      <c r="C696" s="143"/>
      <c r="D696" s="139"/>
      <c r="E696" s="139"/>
      <c r="F696" s="139"/>
      <c r="G696" s="139"/>
      <c r="H696" s="143"/>
      <c r="I696" s="142"/>
      <c r="J696" s="139"/>
      <c r="K696" s="143"/>
      <c r="L696" s="144"/>
      <c r="M696" s="141"/>
      <c r="N696" s="34">
        <v>200000</v>
      </c>
      <c r="O696" s="13" t="s">
        <v>1401</v>
      </c>
      <c r="P696" s="142"/>
      <c r="Q696" s="143"/>
    </row>
    <row r="697" spans="1:17" x14ac:dyDescent="0.25">
      <c r="A697" s="143"/>
      <c r="B697" s="139"/>
      <c r="C697" s="143"/>
      <c r="D697" s="139"/>
      <c r="E697" s="139"/>
      <c r="F697" s="139"/>
      <c r="G697" s="139"/>
      <c r="H697" s="143"/>
      <c r="I697" s="142"/>
      <c r="J697" s="139"/>
      <c r="K697" s="143"/>
      <c r="L697" s="144"/>
      <c r="M697" s="141"/>
      <c r="N697" s="47">
        <v>433447.55</v>
      </c>
      <c r="O697" s="39" t="s">
        <v>3194</v>
      </c>
      <c r="P697" s="142"/>
      <c r="Q697" s="143"/>
    </row>
    <row r="698" spans="1:17" ht="31.5" x14ac:dyDescent="0.25">
      <c r="A698" s="7">
        <v>84</v>
      </c>
      <c r="B698" s="2" t="s">
        <v>0</v>
      </c>
      <c r="C698" s="7" t="s">
        <v>1080</v>
      </c>
      <c r="D698" s="2" t="s">
        <v>1078</v>
      </c>
      <c r="E698" s="2" t="s">
        <v>44</v>
      </c>
      <c r="F698" s="2">
        <v>2</v>
      </c>
      <c r="G698" s="2" t="s">
        <v>1077</v>
      </c>
      <c r="H698" s="7" t="s">
        <v>15</v>
      </c>
      <c r="I698" s="13">
        <v>229658</v>
      </c>
      <c r="J698" s="2" t="s">
        <v>26</v>
      </c>
      <c r="K698" s="7" t="s">
        <v>1081</v>
      </c>
      <c r="L698" s="14" t="s">
        <v>237</v>
      </c>
      <c r="M698" s="1" t="s">
        <v>15</v>
      </c>
      <c r="N698" s="1">
        <v>229658</v>
      </c>
      <c r="O698" s="13" t="s">
        <v>1402</v>
      </c>
      <c r="P698" s="13">
        <f>N698</f>
        <v>229658</v>
      </c>
      <c r="Q698" s="7" t="s">
        <v>14</v>
      </c>
    </row>
    <row r="699" spans="1:17" ht="63" x14ac:dyDescent="0.25">
      <c r="A699" s="7">
        <v>85</v>
      </c>
      <c r="B699" s="2" t="s">
        <v>0</v>
      </c>
      <c r="C699" s="7" t="s">
        <v>1083</v>
      </c>
      <c r="D699" s="2" t="s">
        <v>1082</v>
      </c>
      <c r="E699" s="2" t="s">
        <v>44</v>
      </c>
      <c r="F699" s="2" t="s">
        <v>3195</v>
      </c>
      <c r="G699" s="2" t="s">
        <v>1070</v>
      </c>
      <c r="H699" s="7" t="s">
        <v>15</v>
      </c>
      <c r="I699" s="13">
        <v>290037</v>
      </c>
      <c r="J699" s="2" t="s">
        <v>26</v>
      </c>
      <c r="K699" s="7" t="s">
        <v>1084</v>
      </c>
      <c r="L699" s="14" t="s">
        <v>237</v>
      </c>
      <c r="M699" s="1" t="s">
        <v>15</v>
      </c>
      <c r="N699" s="13">
        <v>290037</v>
      </c>
      <c r="O699" s="13" t="s">
        <v>1403</v>
      </c>
      <c r="P699" s="13">
        <f>N699</f>
        <v>290037</v>
      </c>
      <c r="Q699" s="7" t="s">
        <v>14</v>
      </c>
    </row>
    <row r="700" spans="1:17" ht="31.5" x14ac:dyDescent="0.25">
      <c r="A700" s="7">
        <v>86</v>
      </c>
      <c r="B700" s="2" t="s">
        <v>0</v>
      </c>
      <c r="C700" s="7" t="s">
        <v>805</v>
      </c>
      <c r="D700" s="2" t="s">
        <v>759</v>
      </c>
      <c r="E700" s="2" t="s">
        <v>44</v>
      </c>
      <c r="F700" s="2">
        <v>1</v>
      </c>
      <c r="G700" s="2" t="s">
        <v>748</v>
      </c>
      <c r="H700" s="2" t="s">
        <v>824</v>
      </c>
      <c r="I700" s="13">
        <v>120879</v>
      </c>
      <c r="J700" s="2" t="s">
        <v>26</v>
      </c>
      <c r="K700" s="1" t="s">
        <v>407</v>
      </c>
      <c r="L700" s="14" t="s">
        <v>237</v>
      </c>
      <c r="M700" s="1" t="s">
        <v>15</v>
      </c>
      <c r="N700" s="1">
        <v>120879</v>
      </c>
      <c r="O700" s="13" t="s">
        <v>1404</v>
      </c>
      <c r="P700" s="13">
        <f t="shared" si="6"/>
        <v>120879</v>
      </c>
      <c r="Q700" s="7" t="s">
        <v>14</v>
      </c>
    </row>
    <row r="701" spans="1:17" ht="31.5" customHeight="1" x14ac:dyDescent="0.25">
      <c r="A701" s="143">
        <v>87</v>
      </c>
      <c r="B701" s="139" t="s">
        <v>0</v>
      </c>
      <c r="C701" s="143" t="s">
        <v>806</v>
      </c>
      <c r="D701" s="139" t="s">
        <v>761</v>
      </c>
      <c r="E701" s="139" t="s">
        <v>44</v>
      </c>
      <c r="F701" s="139">
        <v>1</v>
      </c>
      <c r="G701" s="139" t="s">
        <v>760</v>
      </c>
      <c r="H701" s="143" t="s">
        <v>15</v>
      </c>
      <c r="I701" s="142">
        <v>254100</v>
      </c>
      <c r="J701" s="139" t="s">
        <v>26</v>
      </c>
      <c r="K701" s="141" t="s">
        <v>756</v>
      </c>
      <c r="L701" s="144" t="s">
        <v>237</v>
      </c>
      <c r="M701" s="141" t="s">
        <v>15</v>
      </c>
      <c r="N701" s="35">
        <v>100000</v>
      </c>
      <c r="O701" s="39" t="s">
        <v>3196</v>
      </c>
      <c r="P701" s="142">
        <f>SUM(N701:N702)</f>
        <v>254100</v>
      </c>
      <c r="Q701" s="143" t="s">
        <v>14</v>
      </c>
    </row>
    <row r="702" spans="1:17" x14ac:dyDescent="0.25">
      <c r="A702" s="143"/>
      <c r="B702" s="139"/>
      <c r="C702" s="143"/>
      <c r="D702" s="139"/>
      <c r="E702" s="139"/>
      <c r="F702" s="139"/>
      <c r="G702" s="139"/>
      <c r="H702" s="143"/>
      <c r="I702" s="142"/>
      <c r="J702" s="139"/>
      <c r="K702" s="141"/>
      <c r="L702" s="144"/>
      <c r="M702" s="141"/>
      <c r="N702" s="35">
        <v>154100</v>
      </c>
      <c r="O702" s="39" t="s">
        <v>3197</v>
      </c>
      <c r="P702" s="142"/>
      <c r="Q702" s="143"/>
    </row>
    <row r="703" spans="1:17" ht="31.5" x14ac:dyDescent="0.25">
      <c r="A703" s="7">
        <v>88</v>
      </c>
      <c r="B703" s="2" t="s">
        <v>0</v>
      </c>
      <c r="C703" s="7" t="s">
        <v>1088</v>
      </c>
      <c r="D703" s="2" t="s">
        <v>1087</v>
      </c>
      <c r="E703" s="2" t="s">
        <v>44</v>
      </c>
      <c r="F703" s="2">
        <v>1</v>
      </c>
      <c r="G703" s="2" t="s">
        <v>1086</v>
      </c>
      <c r="H703" s="7" t="s">
        <v>15</v>
      </c>
      <c r="I703" s="13">
        <v>97435.25</v>
      </c>
      <c r="J703" s="2" t="s">
        <v>26</v>
      </c>
      <c r="K703" s="7" t="s">
        <v>407</v>
      </c>
      <c r="L703" s="14" t="s">
        <v>237</v>
      </c>
      <c r="M703" s="1" t="s">
        <v>15</v>
      </c>
      <c r="N703" s="1">
        <v>97435.25</v>
      </c>
      <c r="O703" s="13" t="s">
        <v>1406</v>
      </c>
      <c r="P703" s="13">
        <f t="shared" si="6"/>
        <v>97435.25</v>
      </c>
      <c r="Q703" s="7" t="s">
        <v>14</v>
      </c>
    </row>
    <row r="704" spans="1:17" ht="31.5" x14ac:dyDescent="0.25">
      <c r="A704" s="7">
        <v>89</v>
      </c>
      <c r="B704" s="2" t="s">
        <v>0</v>
      </c>
      <c r="C704" s="7" t="s">
        <v>1090</v>
      </c>
      <c r="D704" s="2" t="s">
        <v>1089</v>
      </c>
      <c r="E704" s="2" t="s">
        <v>44</v>
      </c>
      <c r="F704" s="2">
        <v>1</v>
      </c>
      <c r="G704" s="2" t="s">
        <v>752</v>
      </c>
      <c r="H704" s="7" t="s">
        <v>15</v>
      </c>
      <c r="I704" s="13">
        <v>78650</v>
      </c>
      <c r="J704" s="2" t="s">
        <v>26</v>
      </c>
      <c r="K704" s="7" t="s">
        <v>407</v>
      </c>
      <c r="L704" s="14" t="s">
        <v>237</v>
      </c>
      <c r="M704" s="1" t="s">
        <v>15</v>
      </c>
      <c r="N704" s="1">
        <v>78650</v>
      </c>
      <c r="O704" s="13" t="s">
        <v>1407</v>
      </c>
      <c r="P704" s="13">
        <f t="shared" si="6"/>
        <v>78650</v>
      </c>
      <c r="Q704" s="7" t="s">
        <v>14</v>
      </c>
    </row>
    <row r="705" spans="1:17" ht="47.25" customHeight="1" x14ac:dyDescent="0.25">
      <c r="A705" s="143">
        <v>90</v>
      </c>
      <c r="B705" s="139" t="s">
        <v>0</v>
      </c>
      <c r="C705" s="143" t="s">
        <v>807</v>
      </c>
      <c r="D705" s="139" t="s">
        <v>762</v>
      </c>
      <c r="E705" s="139" t="s">
        <v>44</v>
      </c>
      <c r="F705" s="139">
        <v>1</v>
      </c>
      <c r="G705" s="139" t="s">
        <v>707</v>
      </c>
      <c r="H705" s="139" t="s">
        <v>825</v>
      </c>
      <c r="I705" s="142">
        <v>317625</v>
      </c>
      <c r="J705" s="139" t="s">
        <v>26</v>
      </c>
      <c r="K705" s="141" t="s">
        <v>407</v>
      </c>
      <c r="L705" s="144" t="s">
        <v>237</v>
      </c>
      <c r="M705" s="141" t="s">
        <v>15</v>
      </c>
      <c r="N705" s="47">
        <v>34485</v>
      </c>
      <c r="O705" s="47" t="s">
        <v>3198</v>
      </c>
      <c r="P705" s="142">
        <f>SUM(N705:N707)</f>
        <v>317625</v>
      </c>
      <c r="Q705" s="143" t="s">
        <v>14</v>
      </c>
    </row>
    <row r="706" spans="1:17" x14ac:dyDescent="0.25">
      <c r="A706" s="143"/>
      <c r="B706" s="139"/>
      <c r="C706" s="143"/>
      <c r="D706" s="139"/>
      <c r="E706" s="139"/>
      <c r="F706" s="139"/>
      <c r="G706" s="139"/>
      <c r="H706" s="139"/>
      <c r="I706" s="142"/>
      <c r="J706" s="139"/>
      <c r="K706" s="141"/>
      <c r="L706" s="144"/>
      <c r="M706" s="141"/>
      <c r="N706" s="47">
        <v>100000</v>
      </c>
      <c r="O706" s="47" t="s">
        <v>3199</v>
      </c>
      <c r="P706" s="142"/>
      <c r="Q706" s="143"/>
    </row>
    <row r="707" spans="1:17" x14ac:dyDescent="0.25">
      <c r="A707" s="143"/>
      <c r="B707" s="139"/>
      <c r="C707" s="143"/>
      <c r="D707" s="139"/>
      <c r="E707" s="139"/>
      <c r="F707" s="139"/>
      <c r="G707" s="139"/>
      <c r="H707" s="139"/>
      <c r="I707" s="142"/>
      <c r="J707" s="139"/>
      <c r="K707" s="141"/>
      <c r="L707" s="144"/>
      <c r="M707" s="141"/>
      <c r="N707" s="39">
        <v>183140</v>
      </c>
      <c r="O707" s="39" t="s">
        <v>3200</v>
      </c>
      <c r="P707" s="142"/>
      <c r="Q707" s="143"/>
    </row>
    <row r="708" spans="1:17" ht="78.75" x14ac:dyDescent="0.25">
      <c r="A708" s="7">
        <v>91</v>
      </c>
      <c r="B708" s="2" t="s">
        <v>0</v>
      </c>
      <c r="C708" s="7" t="s">
        <v>808</v>
      </c>
      <c r="D708" s="2" t="s">
        <v>764</v>
      </c>
      <c r="E708" s="2" t="s">
        <v>44</v>
      </c>
      <c r="F708" s="2">
        <v>1</v>
      </c>
      <c r="G708" s="2" t="s">
        <v>763</v>
      </c>
      <c r="H708" s="7" t="s">
        <v>15</v>
      </c>
      <c r="I708" s="13">
        <v>200255</v>
      </c>
      <c r="J708" s="2" t="s">
        <v>26</v>
      </c>
      <c r="K708" s="1" t="s">
        <v>407</v>
      </c>
      <c r="L708" s="14" t="s">
        <v>237</v>
      </c>
      <c r="M708" s="2" t="s">
        <v>1091</v>
      </c>
      <c r="N708" s="35">
        <v>200255</v>
      </c>
      <c r="O708" s="47" t="s">
        <v>3201</v>
      </c>
      <c r="P708" s="13">
        <f t="shared" si="6"/>
        <v>200255</v>
      </c>
      <c r="Q708" s="7" t="s">
        <v>14</v>
      </c>
    </row>
    <row r="709" spans="1:17" ht="31.5" x14ac:dyDescent="0.25">
      <c r="A709" s="7">
        <v>92</v>
      </c>
      <c r="B709" s="2" t="s">
        <v>0</v>
      </c>
      <c r="C709" s="7" t="s">
        <v>1104</v>
      </c>
      <c r="D709" s="2" t="s">
        <v>1093</v>
      </c>
      <c r="E709" s="2" t="s">
        <v>44</v>
      </c>
      <c r="F709" s="2">
        <v>3</v>
      </c>
      <c r="G709" s="2" t="s">
        <v>1092</v>
      </c>
      <c r="H709" s="7" t="s">
        <v>15</v>
      </c>
      <c r="I709" s="13">
        <v>186824</v>
      </c>
      <c r="J709" s="2" t="s">
        <v>26</v>
      </c>
      <c r="K709" s="7" t="s">
        <v>1084</v>
      </c>
      <c r="L709" s="14" t="s">
        <v>237</v>
      </c>
      <c r="M709" s="2" t="s">
        <v>15</v>
      </c>
      <c r="N709" s="1">
        <v>186824</v>
      </c>
      <c r="O709" s="13" t="s">
        <v>1408</v>
      </c>
      <c r="P709" s="13">
        <f>N709</f>
        <v>186824</v>
      </c>
      <c r="Q709" s="7" t="s">
        <v>14</v>
      </c>
    </row>
    <row r="710" spans="1:17" ht="63" x14ac:dyDescent="0.25">
      <c r="A710" s="7">
        <v>93</v>
      </c>
      <c r="B710" s="2" t="s">
        <v>0</v>
      </c>
      <c r="C710" s="7" t="s">
        <v>1105</v>
      </c>
      <c r="D710" s="2" t="s">
        <v>1094</v>
      </c>
      <c r="E710" s="2" t="s">
        <v>44</v>
      </c>
      <c r="F710" s="2" t="s">
        <v>3202</v>
      </c>
      <c r="G710" s="2" t="s">
        <v>748</v>
      </c>
      <c r="H710" s="2" t="s">
        <v>1114</v>
      </c>
      <c r="I710" s="13">
        <v>432817</v>
      </c>
      <c r="J710" s="2" t="s">
        <v>26</v>
      </c>
      <c r="K710" s="7" t="s">
        <v>1084</v>
      </c>
      <c r="L710" s="14" t="s">
        <v>237</v>
      </c>
      <c r="M710" s="2" t="s">
        <v>15</v>
      </c>
      <c r="N710" s="1">
        <v>432817</v>
      </c>
      <c r="O710" s="13" t="s">
        <v>1409</v>
      </c>
      <c r="P710" s="13">
        <f t="shared" ref="P710:P718" si="8">N710</f>
        <v>432817</v>
      </c>
      <c r="Q710" s="7" t="s">
        <v>14</v>
      </c>
    </row>
    <row r="711" spans="1:17" ht="31.5" x14ac:dyDescent="0.25">
      <c r="A711" s="7">
        <v>94</v>
      </c>
      <c r="B711" s="2" t="s">
        <v>0</v>
      </c>
      <c r="C711" s="7" t="s">
        <v>1106</v>
      </c>
      <c r="D711" s="2" t="s">
        <v>1096</v>
      </c>
      <c r="E711" s="2" t="s">
        <v>44</v>
      </c>
      <c r="F711" s="2">
        <v>2</v>
      </c>
      <c r="G711" s="2" t="s">
        <v>1095</v>
      </c>
      <c r="H711" s="7" t="s">
        <v>15</v>
      </c>
      <c r="I711" s="13">
        <v>326776.33</v>
      </c>
      <c r="J711" s="2" t="s">
        <v>26</v>
      </c>
      <c r="K711" s="7" t="s">
        <v>529</v>
      </c>
      <c r="L711" s="14" t="s">
        <v>237</v>
      </c>
      <c r="M711" s="2" t="s">
        <v>15</v>
      </c>
      <c r="N711" s="35">
        <v>326776.33</v>
      </c>
      <c r="O711" s="39" t="s">
        <v>3203</v>
      </c>
      <c r="P711" s="13">
        <f t="shared" si="8"/>
        <v>326776.33</v>
      </c>
      <c r="Q711" s="7" t="s">
        <v>14</v>
      </c>
    </row>
    <row r="712" spans="1:17" ht="47.25" customHeight="1" x14ac:dyDescent="0.25">
      <c r="A712" s="143">
        <v>95</v>
      </c>
      <c r="B712" s="139" t="s">
        <v>0</v>
      </c>
      <c r="C712" s="143" t="s">
        <v>1107</v>
      </c>
      <c r="D712" s="139" t="s">
        <v>1098</v>
      </c>
      <c r="E712" s="139" t="s">
        <v>44</v>
      </c>
      <c r="F712" s="139">
        <v>3</v>
      </c>
      <c r="G712" s="139" t="s">
        <v>1097</v>
      </c>
      <c r="H712" s="143" t="s">
        <v>15</v>
      </c>
      <c r="I712" s="142">
        <v>306735</v>
      </c>
      <c r="J712" s="139" t="s">
        <v>26</v>
      </c>
      <c r="K712" s="143" t="s">
        <v>1084</v>
      </c>
      <c r="L712" s="144" t="s">
        <v>237</v>
      </c>
      <c r="M712" s="139" t="s">
        <v>15</v>
      </c>
      <c r="N712" s="34">
        <f>100000</f>
        <v>100000</v>
      </c>
      <c r="O712" s="34" t="s">
        <v>1410</v>
      </c>
      <c r="P712" s="142">
        <f>SUM(N712:N714)</f>
        <v>306735</v>
      </c>
      <c r="Q712" s="143" t="s">
        <v>14</v>
      </c>
    </row>
    <row r="713" spans="1:17" x14ac:dyDescent="0.25">
      <c r="A713" s="143"/>
      <c r="B713" s="139"/>
      <c r="C713" s="143"/>
      <c r="D713" s="139"/>
      <c r="E713" s="139"/>
      <c r="F713" s="139"/>
      <c r="G713" s="139"/>
      <c r="H713" s="143"/>
      <c r="I713" s="142"/>
      <c r="J713" s="139"/>
      <c r="K713" s="143"/>
      <c r="L713" s="144"/>
      <c r="M713" s="139"/>
      <c r="N713" s="34">
        <v>100000</v>
      </c>
      <c r="O713" s="34" t="s">
        <v>1411</v>
      </c>
      <c r="P713" s="142"/>
      <c r="Q713" s="143"/>
    </row>
    <row r="714" spans="1:17" x14ac:dyDescent="0.25">
      <c r="A714" s="143"/>
      <c r="B714" s="139"/>
      <c r="C714" s="143"/>
      <c r="D714" s="139"/>
      <c r="E714" s="139"/>
      <c r="F714" s="139"/>
      <c r="G714" s="139"/>
      <c r="H714" s="143"/>
      <c r="I714" s="142"/>
      <c r="J714" s="139"/>
      <c r="K714" s="143"/>
      <c r="L714" s="144"/>
      <c r="M714" s="139"/>
      <c r="N714" s="47">
        <v>106735</v>
      </c>
      <c r="O714" s="47" t="s">
        <v>3204</v>
      </c>
      <c r="P714" s="142"/>
      <c r="Q714" s="143"/>
    </row>
    <row r="715" spans="1:17" ht="31.5" x14ac:dyDescent="0.25">
      <c r="A715" s="7">
        <v>96</v>
      </c>
      <c r="B715" s="2" t="s">
        <v>0</v>
      </c>
      <c r="C715" s="7" t="s">
        <v>1108</v>
      </c>
      <c r="D715" s="2" t="s">
        <v>1100</v>
      </c>
      <c r="E715" s="2" t="s">
        <v>44</v>
      </c>
      <c r="F715" s="2">
        <v>2</v>
      </c>
      <c r="G715" s="2" t="s">
        <v>1099</v>
      </c>
      <c r="H715" s="7" t="s">
        <v>15</v>
      </c>
      <c r="I715" s="13">
        <v>100361.71</v>
      </c>
      <c r="J715" s="2" t="s">
        <v>26</v>
      </c>
      <c r="K715" s="7" t="s">
        <v>1111</v>
      </c>
      <c r="L715" s="14" t="s">
        <v>237</v>
      </c>
      <c r="M715" s="2" t="s">
        <v>15</v>
      </c>
      <c r="N715" s="47">
        <v>100361.71</v>
      </c>
      <c r="O715" s="39" t="s">
        <v>3205</v>
      </c>
      <c r="P715" s="13">
        <f t="shared" si="8"/>
        <v>100361.71</v>
      </c>
      <c r="Q715" s="7" t="s">
        <v>14</v>
      </c>
    </row>
    <row r="716" spans="1:17" ht="31.5" customHeight="1" x14ac:dyDescent="0.25">
      <c r="A716" s="143">
        <v>97</v>
      </c>
      <c r="B716" s="139" t="s">
        <v>0</v>
      </c>
      <c r="C716" s="143" t="s">
        <v>1109</v>
      </c>
      <c r="D716" s="139" t="s">
        <v>1102</v>
      </c>
      <c r="E716" s="139" t="s">
        <v>44</v>
      </c>
      <c r="F716" s="139">
        <v>2</v>
      </c>
      <c r="G716" s="139" t="s">
        <v>1101</v>
      </c>
      <c r="H716" s="143" t="s">
        <v>15</v>
      </c>
      <c r="I716" s="142">
        <v>724759.75</v>
      </c>
      <c r="J716" s="139" t="s">
        <v>26</v>
      </c>
      <c r="K716" s="143" t="s">
        <v>1112</v>
      </c>
      <c r="L716" s="144" t="s">
        <v>237</v>
      </c>
      <c r="M716" s="139" t="s">
        <v>15</v>
      </c>
      <c r="N716" s="47">
        <v>100000</v>
      </c>
      <c r="O716" s="39" t="s">
        <v>3206</v>
      </c>
      <c r="P716" s="142">
        <f>SUM(N716:N717)</f>
        <v>724759.75</v>
      </c>
      <c r="Q716" s="143" t="s">
        <v>14</v>
      </c>
    </row>
    <row r="717" spans="1:17" x14ac:dyDescent="0.25">
      <c r="A717" s="143"/>
      <c r="B717" s="139"/>
      <c r="C717" s="143"/>
      <c r="D717" s="139"/>
      <c r="E717" s="139"/>
      <c r="F717" s="139"/>
      <c r="G717" s="139"/>
      <c r="H717" s="143"/>
      <c r="I717" s="142"/>
      <c r="J717" s="139"/>
      <c r="K717" s="143"/>
      <c r="L717" s="144"/>
      <c r="M717" s="139"/>
      <c r="N717" s="47">
        <v>624759.75</v>
      </c>
      <c r="O717" s="39" t="s">
        <v>3207</v>
      </c>
      <c r="P717" s="142"/>
      <c r="Q717" s="143"/>
    </row>
    <row r="718" spans="1:17" ht="31.5" x14ac:dyDescent="0.25">
      <c r="A718" s="7">
        <v>98</v>
      </c>
      <c r="B718" s="2" t="s">
        <v>0</v>
      </c>
      <c r="C718" s="7" t="s">
        <v>1110</v>
      </c>
      <c r="D718" s="2" t="s">
        <v>1103</v>
      </c>
      <c r="E718" s="2" t="s">
        <v>44</v>
      </c>
      <c r="F718" s="2">
        <v>2</v>
      </c>
      <c r="G718" s="2" t="s">
        <v>823</v>
      </c>
      <c r="H718" s="7" t="s">
        <v>15</v>
      </c>
      <c r="I718" s="13">
        <v>157592.82</v>
      </c>
      <c r="J718" s="2" t="s">
        <v>26</v>
      </c>
      <c r="K718" s="7" t="s">
        <v>981</v>
      </c>
      <c r="L718" s="14" t="s">
        <v>237</v>
      </c>
      <c r="M718" s="2" t="s">
        <v>15</v>
      </c>
      <c r="N718" s="35">
        <v>157592.82</v>
      </c>
      <c r="O718" s="39" t="s">
        <v>3208</v>
      </c>
      <c r="P718" s="13">
        <f t="shared" si="8"/>
        <v>157592.82</v>
      </c>
      <c r="Q718" s="7" t="s">
        <v>14</v>
      </c>
    </row>
    <row r="719" spans="1:17" ht="189" x14ac:dyDescent="0.25">
      <c r="A719" s="143">
        <v>99</v>
      </c>
      <c r="B719" s="139" t="s">
        <v>0</v>
      </c>
      <c r="C719" s="143" t="s">
        <v>822</v>
      </c>
      <c r="D719" s="139" t="s">
        <v>821</v>
      </c>
      <c r="E719" s="139" t="s">
        <v>25</v>
      </c>
      <c r="F719" s="139">
        <v>3</v>
      </c>
      <c r="G719" s="139" t="s">
        <v>820</v>
      </c>
      <c r="H719" s="143" t="s">
        <v>15</v>
      </c>
      <c r="I719" s="142">
        <v>338800</v>
      </c>
      <c r="J719" s="139" t="s">
        <v>26</v>
      </c>
      <c r="K719" s="143" t="s">
        <v>532</v>
      </c>
      <c r="L719" s="144" t="s">
        <v>237</v>
      </c>
      <c r="M719" s="2" t="s">
        <v>1252</v>
      </c>
      <c r="N719" s="1"/>
      <c r="O719" s="13"/>
      <c r="P719" s="142">
        <f>SUM(N719:N720)</f>
        <v>338800</v>
      </c>
      <c r="Q719" s="143" t="s">
        <v>14</v>
      </c>
    </row>
    <row r="720" spans="1:17" ht="173.25" x14ac:dyDescent="0.25">
      <c r="A720" s="143"/>
      <c r="B720" s="139"/>
      <c r="C720" s="143"/>
      <c r="D720" s="139"/>
      <c r="E720" s="139"/>
      <c r="F720" s="139"/>
      <c r="G720" s="139"/>
      <c r="H720" s="143"/>
      <c r="I720" s="142"/>
      <c r="J720" s="139"/>
      <c r="K720" s="143"/>
      <c r="L720" s="144"/>
      <c r="M720" s="2" t="s">
        <v>1412</v>
      </c>
      <c r="N720" s="35">
        <v>338800</v>
      </c>
      <c r="O720" s="39" t="s">
        <v>3209</v>
      </c>
      <c r="P720" s="142"/>
      <c r="Q720" s="143"/>
    </row>
    <row r="721" spans="1:17" ht="78.75" x14ac:dyDescent="0.25">
      <c r="A721" s="7">
        <v>100</v>
      </c>
      <c r="B721" s="2" t="s">
        <v>2</v>
      </c>
      <c r="C721" s="13" t="s">
        <v>1142</v>
      </c>
      <c r="D721" s="2" t="s">
        <v>1115</v>
      </c>
      <c r="E721" s="2" t="s">
        <v>25</v>
      </c>
      <c r="F721" s="2" t="s">
        <v>3210</v>
      </c>
      <c r="G721" s="2" t="s">
        <v>59</v>
      </c>
      <c r="H721" s="7" t="s">
        <v>15</v>
      </c>
      <c r="I721" s="13">
        <v>85401.8</v>
      </c>
      <c r="J721" s="2" t="s">
        <v>26</v>
      </c>
      <c r="K721" s="7" t="s">
        <v>996</v>
      </c>
      <c r="L721" s="14" t="s">
        <v>1160</v>
      </c>
      <c r="M721" s="2" t="s">
        <v>15</v>
      </c>
      <c r="N721" s="1"/>
      <c r="O721" s="13"/>
      <c r="P721" s="13"/>
      <c r="Q721" s="7" t="s">
        <v>13</v>
      </c>
    </row>
    <row r="722" spans="1:17" ht="63" x14ac:dyDescent="0.25">
      <c r="A722" s="7">
        <v>101</v>
      </c>
      <c r="B722" s="2" t="s">
        <v>43</v>
      </c>
      <c r="C722" s="2" t="s">
        <v>1116</v>
      </c>
      <c r="D722" s="2" t="s">
        <v>1118</v>
      </c>
      <c r="E722" s="7" t="s">
        <v>15</v>
      </c>
      <c r="F722" s="2" t="s">
        <v>15</v>
      </c>
      <c r="G722" s="2" t="s">
        <v>59</v>
      </c>
      <c r="H722" s="7" t="s">
        <v>15</v>
      </c>
      <c r="I722" s="13">
        <v>15222.28</v>
      </c>
      <c r="J722" s="2" t="s">
        <v>26</v>
      </c>
      <c r="K722" s="7" t="s">
        <v>1117</v>
      </c>
      <c r="L722" s="14" t="s">
        <v>237</v>
      </c>
      <c r="M722" s="2" t="s">
        <v>15</v>
      </c>
      <c r="N722" s="1">
        <v>15222.28</v>
      </c>
      <c r="O722" s="13" t="s">
        <v>1413</v>
      </c>
      <c r="P722" s="13">
        <f>N722</f>
        <v>15222.28</v>
      </c>
      <c r="Q722" s="7" t="s">
        <v>14</v>
      </c>
    </row>
    <row r="723" spans="1:17" ht="63" x14ac:dyDescent="0.25">
      <c r="A723" s="38">
        <v>102</v>
      </c>
      <c r="B723" s="36" t="s">
        <v>43</v>
      </c>
      <c r="C723" s="36" t="s">
        <v>3211</v>
      </c>
      <c r="D723" s="36" t="s">
        <v>3212</v>
      </c>
      <c r="E723" s="36" t="s">
        <v>15</v>
      </c>
      <c r="F723" s="36" t="s">
        <v>15</v>
      </c>
      <c r="G723" s="38" t="s">
        <v>59</v>
      </c>
      <c r="H723" s="38" t="s">
        <v>15</v>
      </c>
      <c r="I723" s="39">
        <v>19649.439999999999</v>
      </c>
      <c r="J723" s="36" t="s">
        <v>26</v>
      </c>
      <c r="K723" s="38" t="s">
        <v>3213</v>
      </c>
      <c r="L723" s="52" t="s">
        <v>3214</v>
      </c>
      <c r="M723" s="36"/>
      <c r="N723" s="35"/>
      <c r="O723" s="39"/>
      <c r="P723" s="39">
        <f>N723</f>
        <v>0</v>
      </c>
      <c r="Q723" s="38" t="s">
        <v>13</v>
      </c>
    </row>
    <row r="724" spans="1:17" ht="189" x14ac:dyDescent="0.25">
      <c r="A724" s="7">
        <v>103</v>
      </c>
      <c r="B724" s="2" t="s">
        <v>0</v>
      </c>
      <c r="C724" s="13" t="s">
        <v>1144</v>
      </c>
      <c r="D724" s="2" t="s">
        <v>1121</v>
      </c>
      <c r="E724" s="2" t="s">
        <v>24</v>
      </c>
      <c r="F724" s="2">
        <v>1</v>
      </c>
      <c r="G724" s="2" t="s">
        <v>1120</v>
      </c>
      <c r="H724" s="7" t="s">
        <v>15</v>
      </c>
      <c r="I724" s="13">
        <v>25567.3</v>
      </c>
      <c r="J724" s="2" t="s">
        <v>26</v>
      </c>
      <c r="K724" s="7" t="s">
        <v>1119</v>
      </c>
      <c r="L724" s="14" t="s">
        <v>660</v>
      </c>
      <c r="M724" s="2" t="s">
        <v>15</v>
      </c>
      <c r="N724" s="1">
        <v>25567.3</v>
      </c>
      <c r="O724" s="13" t="s">
        <v>1414</v>
      </c>
      <c r="P724" s="13">
        <f t="shared" ref="P724:P741" si="9">N724</f>
        <v>25567.3</v>
      </c>
      <c r="Q724" s="7" t="s">
        <v>14</v>
      </c>
    </row>
    <row r="725" spans="1:17" ht="31.5" x14ac:dyDescent="0.25">
      <c r="A725" s="7">
        <v>104</v>
      </c>
      <c r="B725" s="2" t="s">
        <v>0</v>
      </c>
      <c r="C725" s="13" t="s">
        <v>1145</v>
      </c>
      <c r="D725" s="2" t="s">
        <v>1122</v>
      </c>
      <c r="E725" s="2" t="s">
        <v>44</v>
      </c>
      <c r="F725" s="2">
        <v>1</v>
      </c>
      <c r="G725" s="2" t="s">
        <v>746</v>
      </c>
      <c r="H725" s="7" t="s">
        <v>15</v>
      </c>
      <c r="I725" s="13">
        <v>386595</v>
      </c>
      <c r="J725" s="2" t="s">
        <v>26</v>
      </c>
      <c r="K725" s="7" t="s">
        <v>1161</v>
      </c>
      <c r="L725" s="14" t="s">
        <v>237</v>
      </c>
      <c r="M725" s="2" t="s">
        <v>15</v>
      </c>
      <c r="N725" s="35">
        <v>386595</v>
      </c>
      <c r="O725" s="39" t="s">
        <v>3189</v>
      </c>
      <c r="P725" s="13">
        <f t="shared" si="9"/>
        <v>386595</v>
      </c>
      <c r="Q725" s="7" t="s">
        <v>14</v>
      </c>
    </row>
    <row r="726" spans="1:17" ht="31.5" x14ac:dyDescent="0.25">
      <c r="A726" s="7">
        <v>105</v>
      </c>
      <c r="B726" s="2" t="s">
        <v>0</v>
      </c>
      <c r="C726" s="13" t="s">
        <v>1146</v>
      </c>
      <c r="D726" s="2" t="s">
        <v>1123</v>
      </c>
      <c r="E726" s="2" t="s">
        <v>44</v>
      </c>
      <c r="F726" s="2">
        <v>1</v>
      </c>
      <c r="G726" s="2" t="s">
        <v>763</v>
      </c>
      <c r="H726" s="7" t="s">
        <v>15</v>
      </c>
      <c r="I726" s="13">
        <v>277090</v>
      </c>
      <c r="J726" s="2" t="s">
        <v>26</v>
      </c>
      <c r="K726" s="7" t="s">
        <v>941</v>
      </c>
      <c r="L726" s="14" t="s">
        <v>237</v>
      </c>
      <c r="M726" s="2" t="s">
        <v>15</v>
      </c>
      <c r="N726" s="1">
        <v>277090</v>
      </c>
      <c r="O726" s="13" t="s">
        <v>1415</v>
      </c>
      <c r="P726" s="13">
        <f t="shared" si="9"/>
        <v>277090</v>
      </c>
      <c r="Q726" s="7" t="s">
        <v>14</v>
      </c>
    </row>
    <row r="727" spans="1:17" ht="31.5" customHeight="1" x14ac:dyDescent="0.25">
      <c r="A727" s="143">
        <v>106</v>
      </c>
      <c r="B727" s="139" t="s">
        <v>0</v>
      </c>
      <c r="C727" s="142" t="s">
        <v>1147</v>
      </c>
      <c r="D727" s="139" t="s">
        <v>1125</v>
      </c>
      <c r="E727" s="139" t="s">
        <v>44</v>
      </c>
      <c r="F727" s="139">
        <v>1</v>
      </c>
      <c r="G727" s="139" t="s">
        <v>1124</v>
      </c>
      <c r="H727" s="143" t="s">
        <v>15</v>
      </c>
      <c r="I727" s="142">
        <v>1122880</v>
      </c>
      <c r="J727" s="139" t="s">
        <v>26</v>
      </c>
      <c r="K727" s="143" t="s">
        <v>1111</v>
      </c>
      <c r="L727" s="144" t="s">
        <v>237</v>
      </c>
      <c r="M727" s="139" t="s">
        <v>15</v>
      </c>
      <c r="N727" s="34">
        <v>300000</v>
      </c>
      <c r="O727" s="13" t="s">
        <v>1416</v>
      </c>
      <c r="P727" s="142">
        <f>SUM(N727:N728)</f>
        <v>1122880</v>
      </c>
      <c r="Q727" s="143" t="s">
        <v>14</v>
      </c>
    </row>
    <row r="728" spans="1:17" x14ac:dyDescent="0.25">
      <c r="A728" s="143"/>
      <c r="B728" s="139"/>
      <c r="C728" s="142"/>
      <c r="D728" s="139"/>
      <c r="E728" s="139"/>
      <c r="F728" s="139"/>
      <c r="G728" s="139"/>
      <c r="H728" s="143"/>
      <c r="I728" s="142"/>
      <c r="J728" s="139"/>
      <c r="K728" s="143"/>
      <c r="L728" s="144"/>
      <c r="M728" s="139"/>
      <c r="N728" s="34">
        <v>822880</v>
      </c>
      <c r="O728" s="13" t="s">
        <v>1417</v>
      </c>
      <c r="P728" s="142"/>
      <c r="Q728" s="143"/>
    </row>
    <row r="729" spans="1:17" ht="47.25" x14ac:dyDescent="0.25">
      <c r="A729" s="7">
        <v>107</v>
      </c>
      <c r="B729" s="2" t="s">
        <v>0</v>
      </c>
      <c r="C729" s="13" t="s">
        <v>1148</v>
      </c>
      <c r="D729" s="2" t="s">
        <v>1126</v>
      </c>
      <c r="E729" s="2" t="s">
        <v>44</v>
      </c>
      <c r="F729" s="2">
        <v>1</v>
      </c>
      <c r="G729" s="2" t="s">
        <v>707</v>
      </c>
      <c r="H729" s="7" t="s">
        <v>15</v>
      </c>
      <c r="I729" s="13">
        <v>445280</v>
      </c>
      <c r="J729" s="2" t="s">
        <v>26</v>
      </c>
      <c r="K729" s="7" t="s">
        <v>1111</v>
      </c>
      <c r="L729" s="14" t="s">
        <v>237</v>
      </c>
      <c r="M729" s="2" t="s">
        <v>15</v>
      </c>
      <c r="N729" s="35">
        <v>445280</v>
      </c>
      <c r="O729" s="39" t="s">
        <v>3215</v>
      </c>
      <c r="P729" s="13">
        <f t="shared" si="9"/>
        <v>445280</v>
      </c>
      <c r="Q729" s="7" t="s">
        <v>14</v>
      </c>
    </row>
    <row r="730" spans="1:17" ht="63" x14ac:dyDescent="0.25">
      <c r="A730" s="7">
        <v>108</v>
      </c>
      <c r="B730" s="2" t="s">
        <v>0</v>
      </c>
      <c r="C730" s="13" t="s">
        <v>1149</v>
      </c>
      <c r="D730" s="2" t="s">
        <v>1127</v>
      </c>
      <c r="E730" s="2" t="s">
        <v>44</v>
      </c>
      <c r="F730" s="2">
        <v>1</v>
      </c>
      <c r="G730" s="2" t="s">
        <v>750</v>
      </c>
      <c r="H730" s="7" t="s">
        <v>15</v>
      </c>
      <c r="I730" s="13">
        <v>440198</v>
      </c>
      <c r="J730" s="2" t="s">
        <v>26</v>
      </c>
      <c r="K730" s="7" t="s">
        <v>1111</v>
      </c>
      <c r="L730" s="14" t="s">
        <v>237</v>
      </c>
      <c r="M730" s="2" t="s">
        <v>15</v>
      </c>
      <c r="N730" s="35">
        <v>440198</v>
      </c>
      <c r="O730" s="39" t="s">
        <v>3216</v>
      </c>
      <c r="P730" s="13">
        <f t="shared" si="9"/>
        <v>440198</v>
      </c>
      <c r="Q730" s="7" t="s">
        <v>14</v>
      </c>
    </row>
    <row r="731" spans="1:17" ht="47.25" customHeight="1" x14ac:dyDescent="0.25">
      <c r="A731" s="143">
        <v>109</v>
      </c>
      <c r="B731" s="139" t="s">
        <v>0</v>
      </c>
      <c r="C731" s="142" t="s">
        <v>1150</v>
      </c>
      <c r="D731" s="139" t="s">
        <v>1129</v>
      </c>
      <c r="E731" s="139" t="s">
        <v>44</v>
      </c>
      <c r="F731" s="139">
        <v>2</v>
      </c>
      <c r="G731" s="139" t="s">
        <v>1128</v>
      </c>
      <c r="H731" s="143" t="s">
        <v>15</v>
      </c>
      <c r="I731" s="142">
        <v>363000</v>
      </c>
      <c r="J731" s="139" t="s">
        <v>26</v>
      </c>
      <c r="K731" s="143" t="s">
        <v>986</v>
      </c>
      <c r="L731" s="144" t="s">
        <v>237</v>
      </c>
      <c r="M731" s="139" t="s">
        <v>15</v>
      </c>
      <c r="N731" s="34">
        <v>100000</v>
      </c>
      <c r="O731" s="34" t="s">
        <v>1418</v>
      </c>
      <c r="P731" s="142">
        <f>SUM(N731:N732)</f>
        <v>363000</v>
      </c>
      <c r="Q731" s="143" t="s">
        <v>14</v>
      </c>
    </row>
    <row r="732" spans="1:17" x14ac:dyDescent="0.25">
      <c r="A732" s="143"/>
      <c r="B732" s="139"/>
      <c r="C732" s="142"/>
      <c r="D732" s="139"/>
      <c r="E732" s="139"/>
      <c r="F732" s="139"/>
      <c r="G732" s="139"/>
      <c r="H732" s="143"/>
      <c r="I732" s="142"/>
      <c r="J732" s="139"/>
      <c r="K732" s="143"/>
      <c r="L732" s="144"/>
      <c r="M732" s="139"/>
      <c r="N732" s="34">
        <v>263000</v>
      </c>
      <c r="O732" s="34" t="s">
        <v>1419</v>
      </c>
      <c r="P732" s="142"/>
      <c r="Q732" s="143"/>
    </row>
    <row r="733" spans="1:17" ht="31.5" x14ac:dyDescent="0.25">
      <c r="A733" s="7">
        <v>110</v>
      </c>
      <c r="B733" s="2" t="s">
        <v>0</v>
      </c>
      <c r="C733" s="13" t="s">
        <v>1151</v>
      </c>
      <c r="D733" s="2" t="s">
        <v>1130</v>
      </c>
      <c r="E733" s="2" t="s">
        <v>44</v>
      </c>
      <c r="F733" s="2">
        <v>1</v>
      </c>
      <c r="G733" s="2" t="s">
        <v>746</v>
      </c>
      <c r="H733" s="7" t="s">
        <v>15</v>
      </c>
      <c r="I733" s="13">
        <v>399300</v>
      </c>
      <c r="J733" s="2" t="s">
        <v>26</v>
      </c>
      <c r="K733" s="7" t="s">
        <v>1035</v>
      </c>
      <c r="L733" s="14" t="s">
        <v>237</v>
      </c>
      <c r="M733" s="2" t="s">
        <v>15</v>
      </c>
      <c r="N733" s="35">
        <v>399300</v>
      </c>
      <c r="O733" s="39" t="s">
        <v>3189</v>
      </c>
      <c r="P733" s="13">
        <f t="shared" si="9"/>
        <v>399300</v>
      </c>
      <c r="Q733" s="7" t="s">
        <v>14</v>
      </c>
    </row>
    <row r="734" spans="1:17" ht="47.25" x14ac:dyDescent="0.25">
      <c r="A734" s="7">
        <v>111</v>
      </c>
      <c r="B734" s="2" t="s">
        <v>0</v>
      </c>
      <c r="C734" s="13" t="s">
        <v>1152</v>
      </c>
      <c r="D734" s="2" t="s">
        <v>1131</v>
      </c>
      <c r="E734" s="2" t="s">
        <v>44</v>
      </c>
      <c r="F734" s="2">
        <v>1</v>
      </c>
      <c r="G734" s="2" t="s">
        <v>1128</v>
      </c>
      <c r="H734" s="7" t="s">
        <v>15</v>
      </c>
      <c r="I734" s="13">
        <v>2033949.5</v>
      </c>
      <c r="J734" s="2" t="s">
        <v>26</v>
      </c>
      <c r="K734" s="7" t="s">
        <v>1054</v>
      </c>
      <c r="L734" s="14" t="s">
        <v>237</v>
      </c>
      <c r="M734" s="2" t="s">
        <v>15</v>
      </c>
      <c r="N734" s="35">
        <v>2033949.5</v>
      </c>
      <c r="O734" s="39" t="s">
        <v>3217</v>
      </c>
      <c r="P734" s="13">
        <f t="shared" si="9"/>
        <v>2033949.5</v>
      </c>
      <c r="Q734" s="7" t="s">
        <v>14</v>
      </c>
    </row>
    <row r="735" spans="1:17" ht="47.25" x14ac:dyDescent="0.25">
      <c r="A735" s="7">
        <v>112</v>
      </c>
      <c r="B735" s="2" t="s">
        <v>0</v>
      </c>
      <c r="C735" s="13" t="s">
        <v>1153</v>
      </c>
      <c r="D735" s="2" t="s">
        <v>1133</v>
      </c>
      <c r="E735" s="2" t="s">
        <v>44</v>
      </c>
      <c r="F735" s="2">
        <v>2</v>
      </c>
      <c r="G735" s="2" t="s">
        <v>1132</v>
      </c>
      <c r="H735" s="7" t="s">
        <v>15</v>
      </c>
      <c r="I735" s="13">
        <v>46265.56</v>
      </c>
      <c r="J735" s="2" t="s">
        <v>26</v>
      </c>
      <c r="K735" s="7" t="s">
        <v>929</v>
      </c>
      <c r="L735" s="14" t="s">
        <v>237</v>
      </c>
      <c r="M735" s="2" t="s">
        <v>15</v>
      </c>
      <c r="N735" s="1">
        <v>46265.56</v>
      </c>
      <c r="O735" s="13" t="s">
        <v>1420</v>
      </c>
      <c r="P735" s="13">
        <f t="shared" si="9"/>
        <v>46265.56</v>
      </c>
      <c r="Q735" s="7" t="s">
        <v>14</v>
      </c>
    </row>
    <row r="736" spans="1:17" ht="47.25" customHeight="1" x14ac:dyDescent="0.25">
      <c r="A736" s="143">
        <v>113</v>
      </c>
      <c r="B736" s="139" t="s">
        <v>0</v>
      </c>
      <c r="C736" s="142" t="s">
        <v>1154</v>
      </c>
      <c r="D736" s="139" t="s">
        <v>1134</v>
      </c>
      <c r="E736" s="139" t="s">
        <v>25</v>
      </c>
      <c r="F736" s="139">
        <v>2</v>
      </c>
      <c r="G736" s="139" t="s">
        <v>547</v>
      </c>
      <c r="H736" s="143" t="s">
        <v>15</v>
      </c>
      <c r="I736" s="142">
        <v>139271</v>
      </c>
      <c r="J736" s="139" t="s">
        <v>26</v>
      </c>
      <c r="K736" s="143" t="s">
        <v>941</v>
      </c>
      <c r="L736" s="144" t="s">
        <v>237</v>
      </c>
      <c r="M736" s="139" t="s">
        <v>15</v>
      </c>
      <c r="N736" s="47">
        <v>14641</v>
      </c>
      <c r="O736" s="47" t="s">
        <v>3218</v>
      </c>
      <c r="P736" s="142">
        <f>SUM(N736:N737)</f>
        <v>139271</v>
      </c>
      <c r="Q736" s="143" t="s">
        <v>14</v>
      </c>
    </row>
    <row r="737" spans="1:17" x14ac:dyDescent="0.25">
      <c r="A737" s="143"/>
      <c r="B737" s="139"/>
      <c r="C737" s="142"/>
      <c r="D737" s="139"/>
      <c r="E737" s="139"/>
      <c r="F737" s="139"/>
      <c r="G737" s="139"/>
      <c r="H737" s="143"/>
      <c r="I737" s="142"/>
      <c r="J737" s="139"/>
      <c r="K737" s="143"/>
      <c r="L737" s="144"/>
      <c r="M737" s="139"/>
      <c r="N737" s="47">
        <v>124630</v>
      </c>
      <c r="O737" s="47" t="s">
        <v>3219</v>
      </c>
      <c r="P737" s="142"/>
      <c r="Q737" s="143"/>
    </row>
    <row r="738" spans="1:17" ht="47.25" x14ac:dyDescent="0.25">
      <c r="A738" s="7">
        <v>114</v>
      </c>
      <c r="B738" s="2" t="s">
        <v>0</v>
      </c>
      <c r="C738" s="13" t="s">
        <v>1155</v>
      </c>
      <c r="D738" s="2" t="s">
        <v>1135</v>
      </c>
      <c r="E738" s="2" t="s">
        <v>44</v>
      </c>
      <c r="F738" s="2" t="s">
        <v>3220</v>
      </c>
      <c r="G738" s="2" t="s">
        <v>748</v>
      </c>
      <c r="H738" s="7" t="s">
        <v>15</v>
      </c>
      <c r="I738" s="13">
        <v>3108490</v>
      </c>
      <c r="J738" s="2" t="s">
        <v>26</v>
      </c>
      <c r="K738" s="7" t="s">
        <v>1162</v>
      </c>
      <c r="L738" s="14" t="s">
        <v>237</v>
      </c>
      <c r="M738" s="2" t="s">
        <v>15</v>
      </c>
      <c r="N738" s="35">
        <v>3108490</v>
      </c>
      <c r="O738" s="47" t="s">
        <v>3221</v>
      </c>
      <c r="P738" s="13">
        <f t="shared" si="9"/>
        <v>3108490</v>
      </c>
      <c r="Q738" s="7" t="s">
        <v>14</v>
      </c>
    </row>
    <row r="739" spans="1:17" ht="31.5" x14ac:dyDescent="0.25">
      <c r="A739" s="7">
        <v>115</v>
      </c>
      <c r="B739" s="2" t="s">
        <v>0</v>
      </c>
      <c r="C739" s="13" t="s">
        <v>1156</v>
      </c>
      <c r="D739" s="2" t="s">
        <v>1137</v>
      </c>
      <c r="E739" s="2" t="s">
        <v>44</v>
      </c>
      <c r="F739" s="2">
        <v>2</v>
      </c>
      <c r="G739" s="2" t="s">
        <v>1136</v>
      </c>
      <c r="H739" s="7" t="s">
        <v>15</v>
      </c>
      <c r="I739" s="13">
        <v>335702.39999999997</v>
      </c>
      <c r="J739" s="2" t="s">
        <v>26</v>
      </c>
      <c r="K739" s="7" t="s">
        <v>1163</v>
      </c>
      <c r="L739" s="14" t="s">
        <v>237</v>
      </c>
      <c r="M739" s="2" t="s">
        <v>15</v>
      </c>
      <c r="N739" s="35">
        <v>335702.4</v>
      </c>
      <c r="O739" s="47" t="s">
        <v>3222</v>
      </c>
      <c r="P739" s="13">
        <f t="shared" si="9"/>
        <v>335702.4</v>
      </c>
      <c r="Q739" s="7" t="s">
        <v>14</v>
      </c>
    </row>
    <row r="740" spans="1:17" ht="47.25" x14ac:dyDescent="0.25">
      <c r="A740" s="7">
        <v>116</v>
      </c>
      <c r="B740" s="2" t="s">
        <v>0</v>
      </c>
      <c r="C740" s="13" t="s">
        <v>1157</v>
      </c>
      <c r="D740" s="2" t="s">
        <v>1138</v>
      </c>
      <c r="E740" s="2" t="s">
        <v>44</v>
      </c>
      <c r="F740" s="2" t="s">
        <v>3223</v>
      </c>
      <c r="G740" s="2" t="s">
        <v>754</v>
      </c>
      <c r="H740" s="7" t="s">
        <v>15</v>
      </c>
      <c r="I740" s="13">
        <v>687151.74</v>
      </c>
      <c r="J740" s="2" t="s">
        <v>26</v>
      </c>
      <c r="K740" s="7" t="s">
        <v>1164</v>
      </c>
      <c r="L740" s="14" t="s">
        <v>237</v>
      </c>
      <c r="M740" s="2" t="s">
        <v>15</v>
      </c>
      <c r="N740" s="47">
        <v>687151.74</v>
      </c>
      <c r="O740" s="47" t="s">
        <v>3224</v>
      </c>
      <c r="P740" s="13">
        <f t="shared" si="9"/>
        <v>687151.74</v>
      </c>
      <c r="Q740" s="7" t="s">
        <v>14</v>
      </c>
    </row>
    <row r="741" spans="1:17" ht="31.5" x14ac:dyDescent="0.25">
      <c r="A741" s="7">
        <v>117</v>
      </c>
      <c r="B741" s="2" t="s">
        <v>0</v>
      </c>
      <c r="C741" s="13" t="s">
        <v>1158</v>
      </c>
      <c r="D741" s="2" t="s">
        <v>1140</v>
      </c>
      <c r="E741" s="2" t="s">
        <v>44</v>
      </c>
      <c r="F741" s="2">
        <v>2</v>
      </c>
      <c r="G741" s="2" t="s">
        <v>1139</v>
      </c>
      <c r="H741" s="7" t="s">
        <v>15</v>
      </c>
      <c r="I741" s="13">
        <v>165419.1</v>
      </c>
      <c r="J741" s="2" t="s">
        <v>26</v>
      </c>
      <c r="K741" s="7" t="s">
        <v>922</v>
      </c>
      <c r="L741" s="14" t="s">
        <v>237</v>
      </c>
      <c r="M741" s="2" t="s">
        <v>15</v>
      </c>
      <c r="N741" s="47">
        <v>165419.1</v>
      </c>
      <c r="O741" s="47" t="s">
        <v>3225</v>
      </c>
      <c r="P741" s="13">
        <f t="shared" si="9"/>
        <v>165419.1</v>
      </c>
      <c r="Q741" s="7" t="s">
        <v>14</v>
      </c>
    </row>
    <row r="742" spans="1:17" ht="78.75" customHeight="1" x14ac:dyDescent="0.25">
      <c r="A742" s="143">
        <v>118</v>
      </c>
      <c r="B742" s="139" t="s">
        <v>0</v>
      </c>
      <c r="C742" s="142" t="s">
        <v>1159</v>
      </c>
      <c r="D742" s="139" t="s">
        <v>1141</v>
      </c>
      <c r="E742" s="139" t="s">
        <v>44</v>
      </c>
      <c r="F742" s="139">
        <v>2</v>
      </c>
      <c r="G742" s="139" t="s">
        <v>713</v>
      </c>
      <c r="H742" s="143" t="s">
        <v>15</v>
      </c>
      <c r="I742" s="142">
        <v>527560</v>
      </c>
      <c r="J742" s="139" t="s">
        <v>26</v>
      </c>
      <c r="K742" s="143" t="s">
        <v>922</v>
      </c>
      <c r="L742" s="144" t="s">
        <v>237</v>
      </c>
      <c r="M742" s="139" t="s">
        <v>1165</v>
      </c>
      <c r="N742" s="47">
        <v>351290.31</v>
      </c>
      <c r="O742" s="47" t="s">
        <v>3178</v>
      </c>
      <c r="P742" s="142">
        <f>SUM(N742:N743)</f>
        <v>527560</v>
      </c>
      <c r="Q742" s="143" t="s">
        <v>14</v>
      </c>
    </row>
    <row r="743" spans="1:17" x14ac:dyDescent="0.25">
      <c r="A743" s="143"/>
      <c r="B743" s="139"/>
      <c r="C743" s="142"/>
      <c r="D743" s="139"/>
      <c r="E743" s="139"/>
      <c r="F743" s="139"/>
      <c r="G743" s="139"/>
      <c r="H743" s="143"/>
      <c r="I743" s="142"/>
      <c r="J743" s="139"/>
      <c r="K743" s="143"/>
      <c r="L743" s="144"/>
      <c r="M743" s="139"/>
      <c r="N743" s="47">
        <v>176269.69</v>
      </c>
      <c r="O743" s="47" t="s">
        <v>3177</v>
      </c>
      <c r="P743" s="142"/>
      <c r="Q743" s="143"/>
    </row>
    <row r="744" spans="1:17" ht="236.25" x14ac:dyDescent="0.25">
      <c r="A744" s="7">
        <v>119</v>
      </c>
      <c r="B744" s="2" t="s">
        <v>0</v>
      </c>
      <c r="C744" s="7" t="s">
        <v>1212</v>
      </c>
      <c r="D744" s="2" t="s">
        <v>1171</v>
      </c>
      <c r="E744" s="2" t="s">
        <v>25</v>
      </c>
      <c r="F744" s="2">
        <v>2</v>
      </c>
      <c r="G744" s="2" t="s">
        <v>1170</v>
      </c>
      <c r="H744" s="7" t="s">
        <v>15</v>
      </c>
      <c r="I744" s="13">
        <v>98838.85</v>
      </c>
      <c r="J744" s="2" t="s">
        <v>26</v>
      </c>
      <c r="K744" s="7" t="s">
        <v>1169</v>
      </c>
      <c r="L744" s="14" t="s">
        <v>237</v>
      </c>
      <c r="M744" s="32" t="s">
        <v>1172</v>
      </c>
      <c r="N744" s="1">
        <v>98838.85</v>
      </c>
      <c r="O744" s="13" t="s">
        <v>1421</v>
      </c>
      <c r="P744" s="13">
        <f>N744</f>
        <v>98838.85</v>
      </c>
      <c r="Q744" s="7" t="s">
        <v>14</v>
      </c>
    </row>
    <row r="745" spans="1:17" ht="31.5" x14ac:dyDescent="0.25">
      <c r="A745" s="7">
        <v>120</v>
      </c>
      <c r="B745" s="2" t="s">
        <v>0</v>
      </c>
      <c r="C745" s="7" t="s">
        <v>1213</v>
      </c>
      <c r="D745" s="2" t="s">
        <v>1173</v>
      </c>
      <c r="E745" s="2" t="s">
        <v>44</v>
      </c>
      <c r="F745" s="2">
        <v>1</v>
      </c>
      <c r="G745" s="2" t="s">
        <v>750</v>
      </c>
      <c r="H745" s="7" t="s">
        <v>15</v>
      </c>
      <c r="I745" s="13">
        <v>508079</v>
      </c>
      <c r="J745" s="2" t="s">
        <v>26</v>
      </c>
      <c r="K745" s="7" t="s">
        <v>1169</v>
      </c>
      <c r="L745" s="14" t="s">
        <v>237</v>
      </c>
      <c r="M745" s="2" t="s">
        <v>15</v>
      </c>
      <c r="N745" s="47">
        <v>508079</v>
      </c>
      <c r="O745" s="47" t="s">
        <v>3216</v>
      </c>
      <c r="P745" s="13">
        <f t="shared" ref="P745:P783" si="10">N745</f>
        <v>508079</v>
      </c>
      <c r="Q745" s="7" t="s">
        <v>14</v>
      </c>
    </row>
    <row r="746" spans="1:17" ht="31.5" customHeight="1" x14ac:dyDescent="0.25">
      <c r="A746" s="143">
        <v>121</v>
      </c>
      <c r="B746" s="139" t="s">
        <v>0</v>
      </c>
      <c r="C746" s="143" t="s">
        <v>1214</v>
      </c>
      <c r="D746" s="139" t="s">
        <v>1175</v>
      </c>
      <c r="E746" s="139" t="s">
        <v>44</v>
      </c>
      <c r="F746" s="139">
        <v>1</v>
      </c>
      <c r="G746" s="139" t="s">
        <v>1174</v>
      </c>
      <c r="H746" s="143" t="s">
        <v>15</v>
      </c>
      <c r="I746" s="142">
        <v>421974.79</v>
      </c>
      <c r="J746" s="139" t="s">
        <v>26</v>
      </c>
      <c r="K746" s="143" t="s">
        <v>1169</v>
      </c>
      <c r="L746" s="144" t="s">
        <v>237</v>
      </c>
      <c r="M746" s="139" t="s">
        <v>15</v>
      </c>
      <c r="N746" s="47">
        <v>100000</v>
      </c>
      <c r="O746" s="47" t="s">
        <v>3226</v>
      </c>
      <c r="P746" s="142">
        <f>SUM(N746:N747)</f>
        <v>421974.79</v>
      </c>
      <c r="Q746" s="143" t="s">
        <v>14</v>
      </c>
    </row>
    <row r="747" spans="1:17" x14ac:dyDescent="0.25">
      <c r="A747" s="143"/>
      <c r="B747" s="139"/>
      <c r="C747" s="143"/>
      <c r="D747" s="139"/>
      <c r="E747" s="139"/>
      <c r="F747" s="139"/>
      <c r="G747" s="139"/>
      <c r="H747" s="143"/>
      <c r="I747" s="142"/>
      <c r="J747" s="139"/>
      <c r="K747" s="143"/>
      <c r="L747" s="144"/>
      <c r="M747" s="139"/>
      <c r="N747" s="47">
        <v>321974.78999999998</v>
      </c>
      <c r="O747" s="47" t="s">
        <v>3227</v>
      </c>
      <c r="P747" s="142"/>
      <c r="Q747" s="143"/>
    </row>
    <row r="748" spans="1:17" ht="31.5" x14ac:dyDescent="0.25">
      <c r="A748" s="7">
        <v>122</v>
      </c>
      <c r="B748" s="2" t="s">
        <v>0</v>
      </c>
      <c r="C748" s="7" t="s">
        <v>1215</v>
      </c>
      <c r="D748" s="2" t="s">
        <v>1177</v>
      </c>
      <c r="E748" s="2" t="s">
        <v>44</v>
      </c>
      <c r="F748" s="2">
        <v>1</v>
      </c>
      <c r="G748" s="2" t="s">
        <v>1176</v>
      </c>
      <c r="H748" s="7" t="s">
        <v>15</v>
      </c>
      <c r="I748" s="13">
        <v>87422.5</v>
      </c>
      <c r="J748" s="2" t="s">
        <v>26</v>
      </c>
      <c r="K748" s="7" t="s">
        <v>1169</v>
      </c>
      <c r="L748" s="14" t="s">
        <v>237</v>
      </c>
      <c r="M748" s="2" t="s">
        <v>15</v>
      </c>
      <c r="N748" s="47">
        <v>87422.5</v>
      </c>
      <c r="O748" s="47" t="s">
        <v>3228</v>
      </c>
      <c r="P748" s="13">
        <f t="shared" si="10"/>
        <v>87422.5</v>
      </c>
      <c r="Q748" s="7" t="s">
        <v>14</v>
      </c>
    </row>
    <row r="749" spans="1:17" ht="31.5" x14ac:dyDescent="0.25">
      <c r="A749" s="7">
        <v>123</v>
      </c>
      <c r="B749" s="2" t="s">
        <v>0</v>
      </c>
      <c r="C749" s="7" t="s">
        <v>1216</v>
      </c>
      <c r="D749" s="2" t="s">
        <v>1179</v>
      </c>
      <c r="E749" s="2" t="s">
        <v>44</v>
      </c>
      <c r="F749" s="2">
        <v>1</v>
      </c>
      <c r="G749" s="2" t="s">
        <v>1178</v>
      </c>
      <c r="H749" s="7" t="s">
        <v>15</v>
      </c>
      <c r="I749" s="13">
        <v>843854</v>
      </c>
      <c r="J749" s="2" t="s">
        <v>26</v>
      </c>
      <c r="K749" s="7" t="s">
        <v>1169</v>
      </c>
      <c r="L749" s="14" t="s">
        <v>237</v>
      </c>
      <c r="M749" s="2" t="s">
        <v>15</v>
      </c>
      <c r="N749" s="47">
        <v>843854</v>
      </c>
      <c r="O749" s="47" t="s">
        <v>3229</v>
      </c>
      <c r="P749" s="13">
        <f t="shared" si="10"/>
        <v>843854</v>
      </c>
      <c r="Q749" s="7" t="s">
        <v>14</v>
      </c>
    </row>
    <row r="750" spans="1:17" ht="31.5" x14ac:dyDescent="0.25">
      <c r="A750" s="7">
        <v>124</v>
      </c>
      <c r="B750" s="2" t="s">
        <v>0</v>
      </c>
      <c r="C750" s="7" t="s">
        <v>1217</v>
      </c>
      <c r="D750" s="2" t="s">
        <v>1181</v>
      </c>
      <c r="E750" s="2" t="s">
        <v>44</v>
      </c>
      <c r="F750" s="2">
        <v>1</v>
      </c>
      <c r="G750" s="2" t="s">
        <v>1180</v>
      </c>
      <c r="H750" s="2" t="s">
        <v>1236</v>
      </c>
      <c r="I750" s="13">
        <v>90750</v>
      </c>
      <c r="J750" s="2" t="s">
        <v>26</v>
      </c>
      <c r="K750" s="7" t="s">
        <v>1169</v>
      </c>
      <c r="L750" s="14" t="s">
        <v>237</v>
      </c>
      <c r="M750" s="2" t="s">
        <v>15</v>
      </c>
      <c r="N750" s="13">
        <v>90750</v>
      </c>
      <c r="O750" s="13" t="s">
        <v>1422</v>
      </c>
      <c r="P750" s="13">
        <f t="shared" si="10"/>
        <v>90750</v>
      </c>
      <c r="Q750" s="7" t="s">
        <v>14</v>
      </c>
    </row>
    <row r="751" spans="1:17" ht="31.5" x14ac:dyDescent="0.25">
      <c r="A751" s="7">
        <v>125</v>
      </c>
      <c r="B751" s="2" t="s">
        <v>0</v>
      </c>
      <c r="C751" s="7" t="s">
        <v>1218</v>
      </c>
      <c r="D751" s="2" t="s">
        <v>1184</v>
      </c>
      <c r="E751" s="2" t="s">
        <v>44</v>
      </c>
      <c r="F751" s="2">
        <v>2</v>
      </c>
      <c r="G751" s="2" t="s">
        <v>1183</v>
      </c>
      <c r="H751" s="7" t="s">
        <v>15</v>
      </c>
      <c r="I751" s="13">
        <v>35729.03</v>
      </c>
      <c r="J751" s="2" t="s">
        <v>26</v>
      </c>
      <c r="K751" s="7" t="s">
        <v>1182</v>
      </c>
      <c r="L751" s="14" t="s">
        <v>237</v>
      </c>
      <c r="M751" s="2" t="s">
        <v>15</v>
      </c>
      <c r="N751" s="35">
        <v>35729.03</v>
      </c>
      <c r="O751" s="39" t="s">
        <v>3203</v>
      </c>
      <c r="P751" s="13">
        <f t="shared" si="10"/>
        <v>35729.03</v>
      </c>
      <c r="Q751" s="7" t="s">
        <v>14</v>
      </c>
    </row>
    <row r="752" spans="1:17" ht="31.5" x14ac:dyDescent="0.25">
      <c r="A752" s="7">
        <v>126</v>
      </c>
      <c r="B752" s="2" t="s">
        <v>0</v>
      </c>
      <c r="C752" s="7" t="s">
        <v>1219</v>
      </c>
      <c r="D752" s="2" t="s">
        <v>1185</v>
      </c>
      <c r="E752" s="2" t="s">
        <v>44</v>
      </c>
      <c r="F752" s="2">
        <v>1</v>
      </c>
      <c r="G752" s="2" t="s">
        <v>1095</v>
      </c>
      <c r="H752" s="7" t="s">
        <v>15</v>
      </c>
      <c r="I752" s="13">
        <v>171820</v>
      </c>
      <c r="J752" s="2" t="s">
        <v>26</v>
      </c>
      <c r="K752" s="7" t="s">
        <v>1169</v>
      </c>
      <c r="L752" s="14" t="s">
        <v>237</v>
      </c>
      <c r="M752" s="2" t="s">
        <v>15</v>
      </c>
      <c r="N752" s="35">
        <v>171820</v>
      </c>
      <c r="O752" s="39" t="s">
        <v>3203</v>
      </c>
      <c r="P752" s="13">
        <f t="shared" si="10"/>
        <v>171820</v>
      </c>
      <c r="Q752" s="7" t="s">
        <v>14</v>
      </c>
    </row>
    <row r="753" spans="1:17" ht="31.5" x14ac:dyDescent="0.25">
      <c r="A753" s="7">
        <v>127</v>
      </c>
      <c r="B753" s="2" t="s">
        <v>0</v>
      </c>
      <c r="C753" s="7" t="s">
        <v>1220</v>
      </c>
      <c r="D753" s="2" t="s">
        <v>1186</v>
      </c>
      <c r="E753" s="2" t="s">
        <v>44</v>
      </c>
      <c r="F753" s="2">
        <v>2</v>
      </c>
      <c r="G753" s="2" t="s">
        <v>754</v>
      </c>
      <c r="H753" s="2" t="s">
        <v>1237</v>
      </c>
      <c r="I753" s="13">
        <v>344245</v>
      </c>
      <c r="J753" s="2" t="s">
        <v>26</v>
      </c>
      <c r="K753" s="7" t="s">
        <v>1182</v>
      </c>
      <c r="L753" s="14" t="s">
        <v>237</v>
      </c>
      <c r="M753" s="2" t="s">
        <v>15</v>
      </c>
      <c r="N753" s="35">
        <v>344245</v>
      </c>
      <c r="O753" s="39" t="s">
        <v>3224</v>
      </c>
      <c r="P753" s="13">
        <f t="shared" si="10"/>
        <v>344245</v>
      </c>
      <c r="Q753" s="7" t="s">
        <v>14</v>
      </c>
    </row>
    <row r="754" spans="1:17" ht="47.25" x14ac:dyDescent="0.25">
      <c r="A754" s="7">
        <v>128</v>
      </c>
      <c r="B754" s="2" t="s">
        <v>0</v>
      </c>
      <c r="C754" s="7" t="s">
        <v>1221</v>
      </c>
      <c r="D754" s="2" t="s">
        <v>1187</v>
      </c>
      <c r="E754" s="2" t="s">
        <v>25</v>
      </c>
      <c r="F754" s="2">
        <v>5</v>
      </c>
      <c r="G754" s="2" t="s">
        <v>342</v>
      </c>
      <c r="H754" s="7" t="s">
        <v>15</v>
      </c>
      <c r="I754" s="13">
        <v>186947.42</v>
      </c>
      <c r="J754" s="2" t="s">
        <v>26</v>
      </c>
      <c r="K754" s="7" t="s">
        <v>1210</v>
      </c>
      <c r="L754" s="14" t="s">
        <v>237</v>
      </c>
      <c r="M754" s="2" t="s">
        <v>15</v>
      </c>
      <c r="N754" s="35">
        <v>186947.42</v>
      </c>
      <c r="O754" s="39" t="s">
        <v>3230</v>
      </c>
      <c r="P754" s="13">
        <f t="shared" si="10"/>
        <v>186947.42</v>
      </c>
      <c r="Q754" s="7" t="s">
        <v>14</v>
      </c>
    </row>
    <row r="755" spans="1:17" ht="31.5" x14ac:dyDescent="0.25">
      <c r="A755" s="7">
        <v>129</v>
      </c>
      <c r="B755" s="2" t="s">
        <v>0</v>
      </c>
      <c r="C755" s="7" t="s">
        <v>1222</v>
      </c>
      <c r="D755" s="2" t="s">
        <v>1189</v>
      </c>
      <c r="E755" s="2" t="s">
        <v>24</v>
      </c>
      <c r="F755" s="2">
        <v>1</v>
      </c>
      <c r="G755" s="2" t="s">
        <v>1188</v>
      </c>
      <c r="H755" s="7" t="s">
        <v>15</v>
      </c>
      <c r="I755" s="13">
        <v>97300</v>
      </c>
      <c r="J755" s="2" t="s">
        <v>26</v>
      </c>
      <c r="K755" s="7" t="s">
        <v>765</v>
      </c>
      <c r="L755" s="14" t="s">
        <v>237</v>
      </c>
      <c r="M755" s="2" t="s">
        <v>15</v>
      </c>
      <c r="N755" s="35">
        <v>97300</v>
      </c>
      <c r="O755" s="39" t="s">
        <v>3231</v>
      </c>
      <c r="P755" s="13">
        <f t="shared" si="10"/>
        <v>97300</v>
      </c>
      <c r="Q755" s="7" t="s">
        <v>14</v>
      </c>
    </row>
    <row r="756" spans="1:17" ht="31.5" x14ac:dyDescent="0.25">
      <c r="A756" s="7">
        <v>130</v>
      </c>
      <c r="B756" s="2" t="s">
        <v>0</v>
      </c>
      <c r="C756" s="7" t="s">
        <v>1223</v>
      </c>
      <c r="D756" s="2" t="s">
        <v>1190</v>
      </c>
      <c r="E756" s="2" t="s">
        <v>44</v>
      </c>
      <c r="F756" s="2">
        <v>2</v>
      </c>
      <c r="G756" s="2" t="s">
        <v>1174</v>
      </c>
      <c r="H756" s="7" t="s">
        <v>15</v>
      </c>
      <c r="I756" s="13">
        <v>1118487.3899999999</v>
      </c>
      <c r="J756" s="2" t="s">
        <v>26</v>
      </c>
      <c r="K756" s="7" t="s">
        <v>981</v>
      </c>
      <c r="L756" s="14" t="s">
        <v>237</v>
      </c>
      <c r="M756" s="2" t="s">
        <v>15</v>
      </c>
      <c r="N756" s="35">
        <v>1118487.3899999999</v>
      </c>
      <c r="O756" s="39" t="s">
        <v>3232</v>
      </c>
      <c r="P756" s="13">
        <f t="shared" si="10"/>
        <v>1118487.3899999999</v>
      </c>
      <c r="Q756" s="7" t="s">
        <v>14</v>
      </c>
    </row>
    <row r="757" spans="1:17" ht="47.25" x14ac:dyDescent="0.25">
      <c r="A757" s="7">
        <v>131</v>
      </c>
      <c r="B757" s="2" t="s">
        <v>0</v>
      </c>
      <c r="C757" s="7" t="s">
        <v>1224</v>
      </c>
      <c r="D757" s="2" t="s">
        <v>1191</v>
      </c>
      <c r="E757" s="2" t="s">
        <v>25</v>
      </c>
      <c r="F757" s="2">
        <v>1</v>
      </c>
      <c r="G757" s="2" t="s">
        <v>1128</v>
      </c>
      <c r="H757" s="7" t="s">
        <v>15</v>
      </c>
      <c r="I757" s="13">
        <v>283745</v>
      </c>
      <c r="J757" s="2" t="s">
        <v>26</v>
      </c>
      <c r="K757" s="7" t="s">
        <v>924</v>
      </c>
      <c r="L757" s="14" t="s">
        <v>237</v>
      </c>
      <c r="M757" s="2" t="s">
        <v>15</v>
      </c>
      <c r="N757" s="35">
        <v>283745</v>
      </c>
      <c r="O757" s="39" t="s">
        <v>3217</v>
      </c>
      <c r="P757" s="13">
        <f t="shared" si="10"/>
        <v>283745</v>
      </c>
      <c r="Q757" s="7" t="s">
        <v>14</v>
      </c>
    </row>
    <row r="758" spans="1:17" ht="31.5" x14ac:dyDescent="0.25">
      <c r="A758" s="7">
        <v>132</v>
      </c>
      <c r="B758" s="2" t="s">
        <v>0</v>
      </c>
      <c r="C758" s="7" t="s">
        <v>1225</v>
      </c>
      <c r="D758" s="2" t="s">
        <v>1193</v>
      </c>
      <c r="E758" s="2" t="s">
        <v>25</v>
      </c>
      <c r="F758" s="2">
        <v>3</v>
      </c>
      <c r="G758" s="2" t="s">
        <v>1192</v>
      </c>
      <c r="H758" s="7" t="s">
        <v>15</v>
      </c>
      <c r="I758" s="13">
        <v>43166.75</v>
      </c>
      <c r="J758" s="2" t="s">
        <v>26</v>
      </c>
      <c r="K758" s="7" t="s">
        <v>488</v>
      </c>
      <c r="L758" s="14" t="s">
        <v>237</v>
      </c>
      <c r="M758" s="2" t="s">
        <v>15</v>
      </c>
      <c r="N758" s="1">
        <v>43166.75</v>
      </c>
      <c r="O758" s="13" t="s">
        <v>1423</v>
      </c>
      <c r="P758" s="13">
        <f t="shared" si="10"/>
        <v>43166.75</v>
      </c>
      <c r="Q758" s="7" t="s">
        <v>14</v>
      </c>
    </row>
    <row r="759" spans="1:17" ht="47.25" customHeight="1" x14ac:dyDescent="0.25">
      <c r="A759" s="143">
        <v>133</v>
      </c>
      <c r="B759" s="139" t="s">
        <v>0</v>
      </c>
      <c r="C759" s="143" t="s">
        <v>1226</v>
      </c>
      <c r="D759" s="139" t="s">
        <v>1195</v>
      </c>
      <c r="E759" s="139" t="s">
        <v>44</v>
      </c>
      <c r="F759" s="139">
        <v>1</v>
      </c>
      <c r="G759" s="139" t="s">
        <v>1194</v>
      </c>
      <c r="H759" s="143" t="s">
        <v>15</v>
      </c>
      <c r="I759" s="142">
        <v>1741745.39</v>
      </c>
      <c r="J759" s="139" t="s">
        <v>26</v>
      </c>
      <c r="K759" s="143" t="s">
        <v>997</v>
      </c>
      <c r="L759" s="144" t="s">
        <v>237</v>
      </c>
      <c r="M759" s="139" t="s">
        <v>15</v>
      </c>
      <c r="N759" s="35">
        <v>870872.7</v>
      </c>
      <c r="O759" s="39" t="s">
        <v>3233</v>
      </c>
      <c r="P759" s="142">
        <f>SUM(N759:N760)</f>
        <v>1741745.4</v>
      </c>
      <c r="Q759" s="143" t="s">
        <v>14</v>
      </c>
    </row>
    <row r="760" spans="1:17" x14ac:dyDescent="0.25">
      <c r="A760" s="143"/>
      <c r="B760" s="139"/>
      <c r="C760" s="143"/>
      <c r="D760" s="139"/>
      <c r="E760" s="139"/>
      <c r="F760" s="139"/>
      <c r="G760" s="139"/>
      <c r="H760" s="143"/>
      <c r="I760" s="142"/>
      <c r="J760" s="139"/>
      <c r="K760" s="143"/>
      <c r="L760" s="144"/>
      <c r="M760" s="139"/>
      <c r="N760" s="35">
        <v>870872.7</v>
      </c>
      <c r="O760" s="39" t="s">
        <v>3233</v>
      </c>
      <c r="P760" s="142"/>
      <c r="Q760" s="143"/>
    </row>
    <row r="761" spans="1:17" ht="31.5" customHeight="1" x14ac:dyDescent="0.25">
      <c r="A761" s="143">
        <v>134</v>
      </c>
      <c r="B761" s="139" t="s">
        <v>0</v>
      </c>
      <c r="C761" s="143" t="s">
        <v>1227</v>
      </c>
      <c r="D761" s="139" t="s">
        <v>1197</v>
      </c>
      <c r="E761" s="139" t="s">
        <v>44</v>
      </c>
      <c r="F761" s="139">
        <v>2</v>
      </c>
      <c r="G761" s="139" t="s">
        <v>1196</v>
      </c>
      <c r="H761" s="143" t="s">
        <v>15</v>
      </c>
      <c r="I761" s="142">
        <v>308550</v>
      </c>
      <c r="J761" s="139" t="s">
        <v>26</v>
      </c>
      <c r="K761" s="143" t="s">
        <v>997</v>
      </c>
      <c r="L761" s="144" t="s">
        <v>237</v>
      </c>
      <c r="M761" s="139" t="s">
        <v>15</v>
      </c>
      <c r="N761" s="1">
        <v>100000</v>
      </c>
      <c r="O761" s="13" t="s">
        <v>1424</v>
      </c>
      <c r="P761" s="142">
        <f>SUM(N761:N763)</f>
        <v>308550</v>
      </c>
      <c r="Q761" s="143" t="s">
        <v>14</v>
      </c>
    </row>
    <row r="762" spans="1:17" x14ac:dyDescent="0.25">
      <c r="A762" s="143"/>
      <c r="B762" s="139"/>
      <c r="C762" s="143"/>
      <c r="D762" s="139"/>
      <c r="E762" s="139"/>
      <c r="F762" s="139"/>
      <c r="G762" s="139"/>
      <c r="H762" s="143"/>
      <c r="I762" s="142"/>
      <c r="J762" s="139"/>
      <c r="K762" s="143"/>
      <c r="L762" s="144"/>
      <c r="M762" s="139"/>
      <c r="N762" s="47">
        <f>100000</f>
        <v>100000</v>
      </c>
      <c r="O762" s="47" t="s">
        <v>3234</v>
      </c>
      <c r="P762" s="142"/>
      <c r="Q762" s="143"/>
    </row>
    <row r="763" spans="1:17" x14ac:dyDescent="0.25">
      <c r="A763" s="143"/>
      <c r="B763" s="139"/>
      <c r="C763" s="143"/>
      <c r="D763" s="139"/>
      <c r="E763" s="139"/>
      <c r="F763" s="139"/>
      <c r="G763" s="139"/>
      <c r="H763" s="143"/>
      <c r="I763" s="142"/>
      <c r="J763" s="139"/>
      <c r="K763" s="143"/>
      <c r="L763" s="144"/>
      <c r="M763" s="139"/>
      <c r="N763" s="35">
        <v>108550</v>
      </c>
      <c r="O763" s="39" t="s">
        <v>3235</v>
      </c>
      <c r="P763" s="142"/>
      <c r="Q763" s="143"/>
    </row>
    <row r="764" spans="1:17" ht="31.5" x14ac:dyDescent="0.25">
      <c r="A764" s="7">
        <v>135</v>
      </c>
      <c r="B764" s="2" t="s">
        <v>0</v>
      </c>
      <c r="C764" s="7" t="s">
        <v>1228</v>
      </c>
      <c r="D764" s="2" t="s">
        <v>1198</v>
      </c>
      <c r="E764" s="2" t="s">
        <v>44</v>
      </c>
      <c r="F764" s="2">
        <v>1</v>
      </c>
      <c r="G764" s="2" t="s">
        <v>823</v>
      </c>
      <c r="H764" s="7" t="s">
        <v>15</v>
      </c>
      <c r="I764" s="13">
        <v>55914.1</v>
      </c>
      <c r="J764" s="2" t="s">
        <v>26</v>
      </c>
      <c r="K764" s="7" t="s">
        <v>997</v>
      </c>
      <c r="L764" s="14" t="s">
        <v>237</v>
      </c>
      <c r="M764" s="2" t="s">
        <v>15</v>
      </c>
      <c r="N764" s="35">
        <v>55914.1</v>
      </c>
      <c r="O764" s="39" t="s">
        <v>3208</v>
      </c>
      <c r="P764" s="13">
        <f t="shared" si="10"/>
        <v>55914.1</v>
      </c>
      <c r="Q764" s="7" t="s">
        <v>14</v>
      </c>
    </row>
    <row r="765" spans="1:17" ht="31.5" customHeight="1" x14ac:dyDescent="0.25">
      <c r="A765" s="143">
        <v>136</v>
      </c>
      <c r="B765" s="139" t="s">
        <v>0</v>
      </c>
      <c r="C765" s="143" t="s">
        <v>1229</v>
      </c>
      <c r="D765" s="139" t="s">
        <v>1201</v>
      </c>
      <c r="E765" s="139" t="s">
        <v>44</v>
      </c>
      <c r="F765" s="139">
        <v>1</v>
      </c>
      <c r="G765" s="139" t="s">
        <v>1200</v>
      </c>
      <c r="H765" s="143" t="s">
        <v>15</v>
      </c>
      <c r="I765" s="142">
        <v>757097</v>
      </c>
      <c r="J765" s="139" t="s">
        <v>26</v>
      </c>
      <c r="K765" s="143" t="s">
        <v>1199</v>
      </c>
      <c r="L765" s="144" t="s">
        <v>237</v>
      </c>
      <c r="M765" s="139" t="s">
        <v>15</v>
      </c>
      <c r="N765" s="1">
        <v>100000</v>
      </c>
      <c r="O765" s="13" t="s">
        <v>1425</v>
      </c>
      <c r="P765" s="142">
        <f>SUM(N765:N766)</f>
        <v>757097</v>
      </c>
      <c r="Q765" s="143" t="s">
        <v>14</v>
      </c>
    </row>
    <row r="766" spans="1:17" x14ac:dyDescent="0.25">
      <c r="A766" s="143"/>
      <c r="B766" s="139"/>
      <c r="C766" s="143"/>
      <c r="D766" s="139"/>
      <c r="E766" s="139"/>
      <c r="F766" s="139"/>
      <c r="G766" s="139"/>
      <c r="H766" s="143"/>
      <c r="I766" s="142"/>
      <c r="J766" s="139"/>
      <c r="K766" s="143"/>
      <c r="L766" s="144"/>
      <c r="M766" s="139"/>
      <c r="N766" s="47">
        <v>657097</v>
      </c>
      <c r="O766" s="35" t="s">
        <v>3236</v>
      </c>
      <c r="P766" s="142"/>
      <c r="Q766" s="143"/>
    </row>
    <row r="767" spans="1:17" ht="47.25" x14ac:dyDescent="0.25">
      <c r="A767" s="7">
        <v>137</v>
      </c>
      <c r="B767" s="2" t="s">
        <v>0</v>
      </c>
      <c r="C767" s="7" t="s">
        <v>1230</v>
      </c>
      <c r="D767" s="2" t="s">
        <v>1203</v>
      </c>
      <c r="E767" s="2" t="s">
        <v>44</v>
      </c>
      <c r="F767" s="2">
        <v>1</v>
      </c>
      <c r="G767" s="2" t="s">
        <v>1202</v>
      </c>
      <c r="H767" s="7" t="s">
        <v>15</v>
      </c>
      <c r="I767" s="13">
        <v>165770</v>
      </c>
      <c r="J767" s="2" t="s">
        <v>26</v>
      </c>
      <c r="K767" s="7" t="s">
        <v>1199</v>
      </c>
      <c r="L767" s="14" t="s">
        <v>237</v>
      </c>
      <c r="M767" s="2" t="s">
        <v>15</v>
      </c>
      <c r="N767" s="35">
        <v>165770</v>
      </c>
      <c r="O767" s="39" t="s">
        <v>3237</v>
      </c>
      <c r="P767" s="13">
        <f t="shared" si="10"/>
        <v>165770</v>
      </c>
      <c r="Q767" s="7" t="s">
        <v>14</v>
      </c>
    </row>
    <row r="768" spans="1:17" ht="31.5" x14ac:dyDescent="0.25">
      <c r="A768" s="7">
        <v>138</v>
      </c>
      <c r="B768" s="2" t="s">
        <v>0</v>
      </c>
      <c r="C768" s="7" t="s">
        <v>1231</v>
      </c>
      <c r="D768" s="2" t="s">
        <v>1205</v>
      </c>
      <c r="E768" s="2" t="s">
        <v>44</v>
      </c>
      <c r="F768" s="2">
        <v>3</v>
      </c>
      <c r="G768" s="2" t="s">
        <v>1124</v>
      </c>
      <c r="H768" s="7" t="s">
        <v>15</v>
      </c>
      <c r="I768" s="13">
        <v>707850</v>
      </c>
      <c r="J768" s="2" t="s">
        <v>26</v>
      </c>
      <c r="K768" s="7" t="s">
        <v>1204</v>
      </c>
      <c r="L768" s="14" t="s">
        <v>237</v>
      </c>
      <c r="M768" s="2" t="s">
        <v>15</v>
      </c>
      <c r="N768" s="1">
        <v>707850</v>
      </c>
      <c r="O768" s="13" t="s">
        <v>1426</v>
      </c>
      <c r="P768" s="13">
        <f t="shared" si="10"/>
        <v>707850</v>
      </c>
      <c r="Q768" s="7" t="s">
        <v>14</v>
      </c>
    </row>
    <row r="769" spans="1:17" ht="31.5" x14ac:dyDescent="0.25">
      <c r="A769" s="7">
        <v>139</v>
      </c>
      <c r="B769" s="2" t="s">
        <v>2</v>
      </c>
      <c r="C769" s="7" t="s">
        <v>1251</v>
      </c>
      <c r="D769" s="2" t="s">
        <v>1250</v>
      </c>
      <c r="E769" s="2" t="s">
        <v>44</v>
      </c>
      <c r="F769" s="7">
        <v>2</v>
      </c>
      <c r="G769" s="2" t="s">
        <v>58</v>
      </c>
      <c r="H769" s="7" t="s">
        <v>15</v>
      </c>
      <c r="I769" s="13">
        <v>29524</v>
      </c>
      <c r="J769" s="2" t="s">
        <v>26</v>
      </c>
      <c r="K769" s="7" t="s">
        <v>997</v>
      </c>
      <c r="L769" s="14" t="s">
        <v>1211</v>
      </c>
      <c r="M769" s="2" t="s">
        <v>15</v>
      </c>
      <c r="N769" s="1"/>
      <c r="O769" s="13"/>
      <c r="P769" s="13">
        <v>0</v>
      </c>
      <c r="Q769" s="7" t="s">
        <v>13</v>
      </c>
    </row>
    <row r="770" spans="1:17" ht="63" x14ac:dyDescent="0.25">
      <c r="A770" s="7">
        <v>140</v>
      </c>
      <c r="B770" s="2" t="s">
        <v>2</v>
      </c>
      <c r="C770" s="7" t="s">
        <v>1232</v>
      </c>
      <c r="D770" s="2" t="s">
        <v>1206</v>
      </c>
      <c r="E770" s="2" t="s">
        <v>44</v>
      </c>
      <c r="F770" s="2">
        <v>2</v>
      </c>
      <c r="G770" s="2" t="s">
        <v>57</v>
      </c>
      <c r="H770" s="7" t="s">
        <v>15</v>
      </c>
      <c r="I770" s="13">
        <v>103101.24</v>
      </c>
      <c r="J770" s="2" t="s">
        <v>26</v>
      </c>
      <c r="K770" s="7" t="s">
        <v>997</v>
      </c>
      <c r="L770" s="14" t="s">
        <v>1211</v>
      </c>
      <c r="M770" s="2" t="s">
        <v>15</v>
      </c>
      <c r="N770" s="1"/>
      <c r="O770" s="13"/>
      <c r="P770" s="13">
        <f t="shared" si="10"/>
        <v>0</v>
      </c>
      <c r="Q770" s="7" t="s">
        <v>13</v>
      </c>
    </row>
    <row r="771" spans="1:17" ht="189" x14ac:dyDescent="0.25">
      <c r="A771" s="7">
        <v>141</v>
      </c>
      <c r="B771" s="2" t="s">
        <v>2</v>
      </c>
      <c r="C771" s="7" t="s">
        <v>1233</v>
      </c>
      <c r="D771" s="2" t="s">
        <v>1207</v>
      </c>
      <c r="E771" s="2" t="s">
        <v>44</v>
      </c>
      <c r="F771" s="2" t="s">
        <v>3238</v>
      </c>
      <c r="G771" s="2" t="s">
        <v>57</v>
      </c>
      <c r="H771" s="7" t="s">
        <v>15</v>
      </c>
      <c r="I771" s="13">
        <v>288129.75</v>
      </c>
      <c r="J771" s="2" t="s">
        <v>26</v>
      </c>
      <c r="K771" s="7" t="s">
        <v>997</v>
      </c>
      <c r="L771" s="14" t="s">
        <v>1211</v>
      </c>
      <c r="M771" s="2" t="s">
        <v>15</v>
      </c>
      <c r="N771" s="1"/>
      <c r="O771" s="13"/>
      <c r="P771" s="13">
        <f t="shared" si="10"/>
        <v>0</v>
      </c>
      <c r="Q771" s="7" t="s">
        <v>13</v>
      </c>
    </row>
    <row r="772" spans="1:17" ht="31.5" customHeight="1" x14ac:dyDescent="0.25">
      <c r="A772" s="143">
        <v>142</v>
      </c>
      <c r="B772" s="139" t="s">
        <v>43</v>
      </c>
      <c r="C772" s="139" t="s">
        <v>1428</v>
      </c>
      <c r="D772" s="139" t="s">
        <v>1427</v>
      </c>
      <c r="E772" s="139" t="s">
        <v>15</v>
      </c>
      <c r="F772" s="143" t="s">
        <v>15</v>
      </c>
      <c r="G772" s="139" t="s">
        <v>57</v>
      </c>
      <c r="H772" s="143" t="s">
        <v>15</v>
      </c>
      <c r="I772" s="142">
        <v>4959.01</v>
      </c>
      <c r="J772" s="139" t="s">
        <v>26</v>
      </c>
      <c r="K772" s="142" t="s">
        <v>1381</v>
      </c>
      <c r="L772" s="144" t="s">
        <v>839</v>
      </c>
      <c r="M772" s="139" t="s">
        <v>15</v>
      </c>
      <c r="N772" s="35">
        <v>953.66</v>
      </c>
      <c r="O772" s="39" t="s">
        <v>3239</v>
      </c>
      <c r="P772" s="142">
        <f>SUM(N772:N773)</f>
        <v>4959.0200000000004</v>
      </c>
      <c r="Q772" s="143" t="s">
        <v>14</v>
      </c>
    </row>
    <row r="773" spans="1:17" x14ac:dyDescent="0.25">
      <c r="A773" s="143"/>
      <c r="B773" s="139"/>
      <c r="C773" s="139"/>
      <c r="D773" s="139"/>
      <c r="E773" s="139"/>
      <c r="F773" s="143"/>
      <c r="G773" s="139"/>
      <c r="H773" s="143"/>
      <c r="I773" s="142"/>
      <c r="J773" s="139"/>
      <c r="K773" s="142"/>
      <c r="L773" s="144"/>
      <c r="M773" s="139"/>
      <c r="N773" s="35">
        <v>4005.36</v>
      </c>
      <c r="O773" s="39" t="s">
        <v>3239</v>
      </c>
      <c r="P773" s="142"/>
      <c r="Q773" s="143"/>
    </row>
    <row r="774" spans="1:17" ht="94.5" x14ac:dyDescent="0.25">
      <c r="A774" s="38">
        <v>143</v>
      </c>
      <c r="B774" s="36" t="s">
        <v>43</v>
      </c>
      <c r="C774" s="36" t="s">
        <v>3240</v>
      </c>
      <c r="D774" s="36" t="s">
        <v>3241</v>
      </c>
      <c r="E774" s="36" t="s">
        <v>15</v>
      </c>
      <c r="F774" s="38" t="s">
        <v>15</v>
      </c>
      <c r="G774" s="36" t="s">
        <v>57</v>
      </c>
      <c r="H774" s="38" t="s">
        <v>15</v>
      </c>
      <c r="I774" s="39">
        <v>122507.07</v>
      </c>
      <c r="J774" s="36" t="s">
        <v>26</v>
      </c>
      <c r="K774" s="39" t="s">
        <v>3081</v>
      </c>
      <c r="L774" s="52" t="s">
        <v>1275</v>
      </c>
      <c r="M774" s="36"/>
      <c r="N774" s="35"/>
      <c r="O774" s="39"/>
      <c r="P774" s="39">
        <f>N774</f>
        <v>0</v>
      </c>
      <c r="Q774" s="38" t="s">
        <v>13</v>
      </c>
    </row>
    <row r="775" spans="1:17" ht="126" x14ac:dyDescent="0.25">
      <c r="A775" s="7">
        <v>144</v>
      </c>
      <c r="B775" s="2" t="s">
        <v>2</v>
      </c>
      <c r="C775" s="7" t="s">
        <v>1234</v>
      </c>
      <c r="D775" s="2" t="s">
        <v>1208</v>
      </c>
      <c r="E775" s="2" t="s">
        <v>44</v>
      </c>
      <c r="F775" s="2" t="s">
        <v>3242</v>
      </c>
      <c r="G775" s="2" t="s">
        <v>66</v>
      </c>
      <c r="H775" s="7" t="s">
        <v>15</v>
      </c>
      <c r="I775" s="13">
        <v>114654.89</v>
      </c>
      <c r="J775" s="2" t="s">
        <v>26</v>
      </c>
      <c r="K775" s="7" t="s">
        <v>997</v>
      </c>
      <c r="L775" s="14" t="s">
        <v>1211</v>
      </c>
      <c r="M775" s="2" t="s">
        <v>15</v>
      </c>
      <c r="N775" s="1"/>
      <c r="O775" s="13"/>
      <c r="P775" s="13">
        <f t="shared" si="10"/>
        <v>0</v>
      </c>
      <c r="Q775" s="7" t="s">
        <v>13</v>
      </c>
    </row>
    <row r="776" spans="1:17" ht="63" x14ac:dyDescent="0.25">
      <c r="A776" s="38">
        <v>145</v>
      </c>
      <c r="B776" s="36" t="s">
        <v>43</v>
      </c>
      <c r="C776" s="36" t="s">
        <v>3243</v>
      </c>
      <c r="D776" s="36" t="s">
        <v>3244</v>
      </c>
      <c r="E776" s="36" t="s">
        <v>15</v>
      </c>
      <c r="F776" s="38" t="s">
        <v>15</v>
      </c>
      <c r="G776" s="36" t="s">
        <v>66</v>
      </c>
      <c r="H776" s="38" t="s">
        <v>15</v>
      </c>
      <c r="I776" s="39">
        <v>36842.47</v>
      </c>
      <c r="J776" s="36" t="s">
        <v>26</v>
      </c>
      <c r="K776" s="39" t="s">
        <v>3152</v>
      </c>
      <c r="L776" s="52" t="s">
        <v>1275</v>
      </c>
      <c r="M776" s="36" t="s">
        <v>15</v>
      </c>
      <c r="N776" s="35"/>
      <c r="O776" s="39"/>
      <c r="P776" s="39">
        <f>N776</f>
        <v>0</v>
      </c>
      <c r="Q776" s="38" t="s">
        <v>13</v>
      </c>
    </row>
    <row r="777" spans="1:17" ht="409.5" x14ac:dyDescent="0.25">
      <c r="A777" s="7">
        <v>146</v>
      </c>
      <c r="B777" s="2" t="s">
        <v>2</v>
      </c>
      <c r="C777" s="7" t="s">
        <v>1235</v>
      </c>
      <c r="D777" s="2" t="s">
        <v>1209</v>
      </c>
      <c r="E777" s="2" t="s">
        <v>44</v>
      </c>
      <c r="F777" s="2" t="s">
        <v>3245</v>
      </c>
      <c r="G777" s="2" t="s">
        <v>61</v>
      </c>
      <c r="H777" s="7" t="s">
        <v>15</v>
      </c>
      <c r="I777" s="13">
        <v>915469.83</v>
      </c>
      <c r="J777" s="2" t="s">
        <v>26</v>
      </c>
      <c r="K777" s="7" t="s">
        <v>997</v>
      </c>
      <c r="L777" s="14" t="s">
        <v>1211</v>
      </c>
      <c r="M777" s="2" t="s">
        <v>15</v>
      </c>
      <c r="N777" s="1"/>
      <c r="O777" s="13"/>
      <c r="P777" s="13">
        <f t="shared" si="10"/>
        <v>0</v>
      </c>
      <c r="Q777" s="7" t="s">
        <v>13</v>
      </c>
    </row>
    <row r="778" spans="1:17" ht="196.5" customHeight="1" x14ac:dyDescent="0.25">
      <c r="A778" s="38">
        <v>147</v>
      </c>
      <c r="B778" s="36" t="s">
        <v>43</v>
      </c>
      <c r="C778" s="36" t="s">
        <v>3246</v>
      </c>
      <c r="D778" s="36" t="s">
        <v>3247</v>
      </c>
      <c r="E778" s="36" t="s">
        <v>15</v>
      </c>
      <c r="F778" s="36" t="s">
        <v>15</v>
      </c>
      <c r="G778" s="36" t="s">
        <v>61</v>
      </c>
      <c r="H778" s="36" t="s">
        <v>15</v>
      </c>
      <c r="I778" s="39">
        <v>270829.03000000003</v>
      </c>
      <c r="J778" s="36" t="s">
        <v>26</v>
      </c>
      <c r="K778" s="39" t="s">
        <v>3081</v>
      </c>
      <c r="L778" s="52" t="s">
        <v>1275</v>
      </c>
      <c r="M778" s="36" t="s">
        <v>3248</v>
      </c>
      <c r="N778" s="35"/>
      <c r="O778" s="39"/>
      <c r="P778" s="39">
        <f>N778</f>
        <v>0</v>
      </c>
      <c r="Q778" s="38" t="s">
        <v>13</v>
      </c>
    </row>
    <row r="779" spans="1:17" ht="94.5" x14ac:dyDescent="0.25">
      <c r="A779" s="7">
        <v>148</v>
      </c>
      <c r="B779" s="2" t="s">
        <v>2</v>
      </c>
      <c r="C779" s="7" t="s">
        <v>1261</v>
      </c>
      <c r="D779" s="2" t="s">
        <v>1258</v>
      </c>
      <c r="E779" s="2" t="s">
        <v>44</v>
      </c>
      <c r="F779" s="2" t="s">
        <v>3249</v>
      </c>
      <c r="G779" s="2" t="s">
        <v>61</v>
      </c>
      <c r="H779" s="7" t="s">
        <v>15</v>
      </c>
      <c r="I779" s="13">
        <v>145942.94</v>
      </c>
      <c r="J779" s="2" t="s">
        <v>26</v>
      </c>
      <c r="K779" s="7" t="s">
        <v>1254</v>
      </c>
      <c r="L779" s="14" t="s">
        <v>1260</v>
      </c>
      <c r="M779" s="2"/>
      <c r="N779" s="1"/>
      <c r="O779" s="13"/>
      <c r="P779" s="13">
        <f t="shared" si="10"/>
        <v>0</v>
      </c>
      <c r="Q779" s="7" t="s">
        <v>13</v>
      </c>
    </row>
    <row r="780" spans="1:17" ht="94.5" x14ac:dyDescent="0.25">
      <c r="A780" s="38">
        <v>149</v>
      </c>
      <c r="B780" s="36" t="s">
        <v>43</v>
      </c>
      <c r="C780" s="36" t="s">
        <v>3250</v>
      </c>
      <c r="D780" s="36" t="s">
        <v>3251</v>
      </c>
      <c r="E780" s="36" t="s">
        <v>15</v>
      </c>
      <c r="F780" s="36" t="s">
        <v>15</v>
      </c>
      <c r="G780" s="36" t="s">
        <v>61</v>
      </c>
      <c r="H780" s="36" t="s">
        <v>15</v>
      </c>
      <c r="I780" s="39">
        <v>47187.33</v>
      </c>
      <c r="J780" s="36" t="s">
        <v>26</v>
      </c>
      <c r="K780" s="39" t="s">
        <v>3081</v>
      </c>
      <c r="L780" s="52" t="s">
        <v>1275</v>
      </c>
      <c r="M780" s="36"/>
      <c r="N780" s="35"/>
      <c r="O780" s="39"/>
      <c r="P780" s="39">
        <f>N780</f>
        <v>0</v>
      </c>
      <c r="Q780" s="38" t="s">
        <v>13</v>
      </c>
    </row>
    <row r="781" spans="1:17" ht="63" x14ac:dyDescent="0.25">
      <c r="A781" s="7">
        <v>150</v>
      </c>
      <c r="B781" s="2" t="s">
        <v>2</v>
      </c>
      <c r="C781" s="7" t="s">
        <v>1262</v>
      </c>
      <c r="D781" s="2" t="s">
        <v>1259</v>
      </c>
      <c r="E781" s="2" t="s">
        <v>44</v>
      </c>
      <c r="F781" s="2" t="s">
        <v>3252</v>
      </c>
      <c r="G781" s="2" t="s">
        <v>62</v>
      </c>
      <c r="H781" s="7" t="s">
        <v>15</v>
      </c>
      <c r="I781" s="13">
        <v>34870.07</v>
      </c>
      <c r="J781" s="2" t="s">
        <v>26</v>
      </c>
      <c r="K781" s="7" t="s">
        <v>1254</v>
      </c>
      <c r="L781" s="14" t="s">
        <v>1260</v>
      </c>
      <c r="M781" s="2"/>
      <c r="N781" s="1"/>
      <c r="O781" s="13"/>
      <c r="P781" s="13">
        <f t="shared" si="10"/>
        <v>0</v>
      </c>
      <c r="Q781" s="7" t="s">
        <v>13</v>
      </c>
    </row>
    <row r="782" spans="1:17" ht="31.5" x14ac:dyDescent="0.25">
      <c r="A782" s="7">
        <v>151</v>
      </c>
      <c r="B782" s="2" t="s">
        <v>2</v>
      </c>
      <c r="C782" s="7" t="s">
        <v>1265</v>
      </c>
      <c r="D782" s="2" t="s">
        <v>1263</v>
      </c>
      <c r="E782" s="2" t="s">
        <v>44</v>
      </c>
      <c r="F782" s="2">
        <v>3</v>
      </c>
      <c r="G782" s="2" t="s">
        <v>62</v>
      </c>
      <c r="H782" s="7" t="s">
        <v>15</v>
      </c>
      <c r="I782" s="13">
        <v>33410.519999999997</v>
      </c>
      <c r="J782" s="2" t="s">
        <v>26</v>
      </c>
      <c r="K782" s="7" t="s">
        <v>1254</v>
      </c>
      <c r="L782" s="14" t="s">
        <v>1260</v>
      </c>
      <c r="M782" s="2"/>
      <c r="N782" s="1"/>
      <c r="O782" s="13"/>
      <c r="P782" s="13">
        <f t="shared" si="10"/>
        <v>0</v>
      </c>
      <c r="Q782" s="7" t="s">
        <v>13</v>
      </c>
    </row>
    <row r="783" spans="1:17" ht="31.5" x14ac:dyDescent="0.25">
      <c r="A783" s="7">
        <v>152</v>
      </c>
      <c r="B783" s="2" t="s">
        <v>2</v>
      </c>
      <c r="C783" s="7" t="s">
        <v>1265</v>
      </c>
      <c r="D783" s="2" t="s">
        <v>1264</v>
      </c>
      <c r="E783" s="2" t="s">
        <v>44</v>
      </c>
      <c r="F783" s="2">
        <v>3</v>
      </c>
      <c r="G783" s="2" t="s">
        <v>61</v>
      </c>
      <c r="H783" s="7" t="s">
        <v>15</v>
      </c>
      <c r="I783" s="13">
        <v>47567.519999999997</v>
      </c>
      <c r="J783" s="2" t="s">
        <v>26</v>
      </c>
      <c r="K783" s="7" t="s">
        <v>1254</v>
      </c>
      <c r="L783" s="14" t="s">
        <v>1260</v>
      </c>
      <c r="M783" s="2"/>
      <c r="N783" s="1"/>
      <c r="O783" s="13"/>
      <c r="P783" s="13">
        <f t="shared" si="10"/>
        <v>0</v>
      </c>
      <c r="Q783" s="7" t="s">
        <v>13</v>
      </c>
    </row>
    <row r="784" spans="1:17" ht="110.25" x14ac:dyDescent="0.25">
      <c r="A784" s="7">
        <v>153</v>
      </c>
      <c r="B784" s="2" t="s">
        <v>0</v>
      </c>
      <c r="C784" s="7" t="s">
        <v>1433</v>
      </c>
      <c r="D784" s="2" t="s">
        <v>1430</v>
      </c>
      <c r="E784" s="2" t="s">
        <v>1440</v>
      </c>
      <c r="F784" s="2">
        <v>1</v>
      </c>
      <c r="G784" s="2" t="s">
        <v>61</v>
      </c>
      <c r="H784" s="7" t="s">
        <v>15</v>
      </c>
      <c r="I784" s="13">
        <v>44165</v>
      </c>
      <c r="J784" s="2" t="s">
        <v>26</v>
      </c>
      <c r="K784" s="7" t="s">
        <v>1429</v>
      </c>
      <c r="L784" s="14" t="s">
        <v>1437</v>
      </c>
      <c r="M784" s="2" t="s">
        <v>15</v>
      </c>
      <c r="N784" s="35">
        <v>44165</v>
      </c>
      <c r="O784" s="39" t="s">
        <v>3253</v>
      </c>
      <c r="P784" s="13">
        <f>N784</f>
        <v>44165</v>
      </c>
      <c r="Q784" s="7" t="s">
        <v>14</v>
      </c>
    </row>
    <row r="785" spans="1:17" ht="141.75" x14ac:dyDescent="0.25">
      <c r="A785" s="7">
        <v>154</v>
      </c>
      <c r="B785" s="2" t="s">
        <v>2</v>
      </c>
      <c r="C785" s="7" t="s">
        <v>1434</v>
      </c>
      <c r="D785" s="2" t="s">
        <v>1443</v>
      </c>
      <c r="E785" s="2" t="s">
        <v>44</v>
      </c>
      <c r="F785" s="2" t="s">
        <v>3254</v>
      </c>
      <c r="G785" s="2" t="s">
        <v>61</v>
      </c>
      <c r="H785" s="7" t="s">
        <v>15</v>
      </c>
      <c r="I785" s="13">
        <v>687860.79999999993</v>
      </c>
      <c r="J785" s="2" t="s">
        <v>26</v>
      </c>
      <c r="K785" s="7" t="s">
        <v>310</v>
      </c>
      <c r="L785" s="14" t="s">
        <v>1438</v>
      </c>
      <c r="M785" s="2"/>
      <c r="N785" s="1"/>
      <c r="O785" s="13"/>
      <c r="P785" s="13">
        <f t="shared" ref="P785:P789" si="11">N785</f>
        <v>0</v>
      </c>
      <c r="Q785" s="7" t="s">
        <v>13</v>
      </c>
    </row>
    <row r="786" spans="1:17" ht="47.25" x14ac:dyDescent="0.25">
      <c r="A786" s="38">
        <v>155</v>
      </c>
      <c r="B786" s="36" t="s">
        <v>43</v>
      </c>
      <c r="C786" s="36" t="s">
        <v>3255</v>
      </c>
      <c r="D786" s="36" t="s">
        <v>3256</v>
      </c>
      <c r="E786" s="38" t="s">
        <v>15</v>
      </c>
      <c r="F786" s="38" t="s">
        <v>15</v>
      </c>
      <c r="G786" s="36" t="s">
        <v>61</v>
      </c>
      <c r="H786" s="38" t="s">
        <v>15</v>
      </c>
      <c r="I786" s="39">
        <v>304218.2</v>
      </c>
      <c r="J786" s="36" t="s">
        <v>26</v>
      </c>
      <c r="K786" s="39" t="s">
        <v>3157</v>
      </c>
      <c r="L786" s="52" t="s">
        <v>3158</v>
      </c>
      <c r="M786" s="36"/>
      <c r="N786" s="35"/>
      <c r="O786" s="39"/>
      <c r="P786" s="39">
        <f>N786</f>
        <v>0</v>
      </c>
      <c r="Q786" s="38" t="s">
        <v>13</v>
      </c>
    </row>
    <row r="787" spans="1:17" ht="157.5" x14ac:dyDescent="0.25">
      <c r="A787" s="7">
        <v>156</v>
      </c>
      <c r="B787" s="2" t="s">
        <v>2</v>
      </c>
      <c r="C787" s="7" t="s">
        <v>1435</v>
      </c>
      <c r="D787" s="2" t="s">
        <v>1442</v>
      </c>
      <c r="E787" s="2" t="s">
        <v>44</v>
      </c>
      <c r="F787" s="2" t="s">
        <v>3257</v>
      </c>
      <c r="G787" s="2" t="s">
        <v>66</v>
      </c>
      <c r="H787" s="7" t="s">
        <v>15</v>
      </c>
      <c r="I787" s="13">
        <v>154129.32</v>
      </c>
      <c r="J787" s="2" t="s">
        <v>26</v>
      </c>
      <c r="K787" s="7" t="s">
        <v>310</v>
      </c>
      <c r="L787" s="14" t="s">
        <v>1438</v>
      </c>
      <c r="M787" s="2"/>
      <c r="N787" s="1"/>
      <c r="O787" s="13"/>
      <c r="P787" s="13">
        <f t="shared" si="11"/>
        <v>0</v>
      </c>
      <c r="Q787" s="7" t="s">
        <v>13</v>
      </c>
    </row>
    <row r="788" spans="1:17" ht="157.5" x14ac:dyDescent="0.25">
      <c r="A788" s="38">
        <v>157</v>
      </c>
      <c r="B788" s="36" t="s">
        <v>43</v>
      </c>
      <c r="C788" s="36" t="s">
        <v>3258</v>
      </c>
      <c r="D788" s="36" t="s">
        <v>3259</v>
      </c>
      <c r="E788" s="38" t="s">
        <v>15</v>
      </c>
      <c r="F788" s="38" t="s">
        <v>15</v>
      </c>
      <c r="G788" s="36" t="s">
        <v>66</v>
      </c>
      <c r="H788" s="38" t="s">
        <v>15</v>
      </c>
      <c r="I788" s="39">
        <v>51775.06</v>
      </c>
      <c r="J788" s="36" t="s">
        <v>26</v>
      </c>
      <c r="K788" s="39" t="s">
        <v>3081</v>
      </c>
      <c r="L788" s="52" t="s">
        <v>1275</v>
      </c>
      <c r="M788" s="36"/>
      <c r="N788" s="35"/>
      <c r="O788" s="39"/>
      <c r="P788" s="39">
        <f>N788</f>
        <v>0</v>
      </c>
      <c r="Q788" s="38" t="s">
        <v>13</v>
      </c>
    </row>
    <row r="789" spans="1:17" ht="252" x14ac:dyDescent="0.25">
      <c r="A789" s="7">
        <v>158</v>
      </c>
      <c r="B789" s="2" t="s">
        <v>0</v>
      </c>
      <c r="C789" s="7" t="s">
        <v>1436</v>
      </c>
      <c r="D789" s="2" t="s">
        <v>1432</v>
      </c>
      <c r="E789" s="2" t="s">
        <v>1440</v>
      </c>
      <c r="F789" s="2">
        <v>1</v>
      </c>
      <c r="G789" s="2" t="s">
        <v>59</v>
      </c>
      <c r="H789" s="7" t="s">
        <v>15</v>
      </c>
      <c r="I789" s="13">
        <v>37127.64</v>
      </c>
      <c r="J789" s="2" t="s">
        <v>26</v>
      </c>
      <c r="K789" s="7" t="s">
        <v>1431</v>
      </c>
      <c r="L789" s="14" t="s">
        <v>1439</v>
      </c>
      <c r="M789" s="2" t="s">
        <v>15</v>
      </c>
      <c r="N789" s="35">
        <v>37127.64</v>
      </c>
      <c r="O789" s="39" t="s">
        <v>3260</v>
      </c>
      <c r="P789" s="13">
        <f t="shared" si="11"/>
        <v>37127.64</v>
      </c>
      <c r="Q789" s="7" t="s">
        <v>14</v>
      </c>
    </row>
    <row r="790" spans="1:17" ht="47.25" x14ac:dyDescent="0.25">
      <c r="A790" s="38">
        <v>159</v>
      </c>
      <c r="B790" s="36" t="s">
        <v>3261</v>
      </c>
      <c r="C790" s="38" t="s">
        <v>3262</v>
      </c>
      <c r="D790" s="36" t="s">
        <v>3263</v>
      </c>
      <c r="E790" s="36" t="s">
        <v>24</v>
      </c>
      <c r="F790" s="36">
        <v>1</v>
      </c>
      <c r="G790" s="36" t="s">
        <v>3264</v>
      </c>
      <c r="H790" s="38" t="s">
        <v>15</v>
      </c>
      <c r="I790" s="39">
        <v>26426.400000000001</v>
      </c>
      <c r="J790" s="36" t="s">
        <v>26</v>
      </c>
      <c r="K790" s="38" t="s">
        <v>3157</v>
      </c>
      <c r="L790" s="52" t="s">
        <v>3265</v>
      </c>
      <c r="M790" s="36"/>
      <c r="N790" s="35">
        <v>26426.43</v>
      </c>
      <c r="O790" s="39" t="s">
        <v>3266</v>
      </c>
      <c r="P790" s="39">
        <f>N790</f>
        <v>26426.43</v>
      </c>
      <c r="Q790" s="38" t="s">
        <v>14</v>
      </c>
    </row>
    <row r="791" spans="1:17" ht="47.25" x14ac:dyDescent="0.25">
      <c r="A791" s="38">
        <v>160</v>
      </c>
      <c r="B791" s="36" t="s">
        <v>3261</v>
      </c>
      <c r="C791" s="38" t="s">
        <v>3267</v>
      </c>
      <c r="D791" s="36" t="s">
        <v>3268</v>
      </c>
      <c r="E791" s="36" t="s">
        <v>44</v>
      </c>
      <c r="F791" s="36">
        <v>1</v>
      </c>
      <c r="G791" s="36" t="s">
        <v>1070</v>
      </c>
      <c r="H791" s="38" t="s">
        <v>15</v>
      </c>
      <c r="I791" s="39">
        <v>1089000</v>
      </c>
      <c r="J791" s="36" t="s">
        <v>26</v>
      </c>
      <c r="K791" s="38" t="s">
        <v>3157</v>
      </c>
      <c r="L791" s="52" t="s">
        <v>3269</v>
      </c>
      <c r="M791" s="36"/>
      <c r="N791" s="35"/>
      <c r="O791" s="39"/>
      <c r="P791" s="39">
        <f t="shared" ref="P791:P811" si="12">N791</f>
        <v>0</v>
      </c>
      <c r="Q791" s="38" t="s">
        <v>13</v>
      </c>
    </row>
    <row r="792" spans="1:17" ht="110.25" x14ac:dyDescent="0.25">
      <c r="A792" s="38">
        <v>161</v>
      </c>
      <c r="B792" s="36" t="s">
        <v>3261</v>
      </c>
      <c r="C792" s="38" t="s">
        <v>3270</v>
      </c>
      <c r="D792" s="36" t="s">
        <v>3271</v>
      </c>
      <c r="E792" s="36" t="s">
        <v>44</v>
      </c>
      <c r="F792" s="36">
        <v>2</v>
      </c>
      <c r="G792" s="36" t="s">
        <v>1097</v>
      </c>
      <c r="H792" s="38" t="s">
        <v>15</v>
      </c>
      <c r="I792" s="39">
        <v>2748617.85</v>
      </c>
      <c r="J792" s="36" t="s">
        <v>26</v>
      </c>
      <c r="K792" s="38" t="s">
        <v>3272</v>
      </c>
      <c r="L792" s="52" t="s">
        <v>3273</v>
      </c>
      <c r="M792" s="36"/>
      <c r="N792" s="35"/>
      <c r="O792" s="39"/>
      <c r="P792" s="39">
        <f t="shared" si="12"/>
        <v>0</v>
      </c>
      <c r="Q792" s="38" t="s">
        <v>13</v>
      </c>
    </row>
    <row r="793" spans="1:17" ht="141.75" x14ac:dyDescent="0.25">
      <c r="A793" s="38">
        <v>162</v>
      </c>
      <c r="B793" s="36" t="s">
        <v>2</v>
      </c>
      <c r="C793" s="38" t="s">
        <v>3274</v>
      </c>
      <c r="D793" s="36" t="s">
        <v>3275</v>
      </c>
      <c r="E793" s="36" t="s">
        <v>25</v>
      </c>
      <c r="F793" s="36" t="s">
        <v>3276</v>
      </c>
      <c r="G793" s="36" t="s">
        <v>3277</v>
      </c>
      <c r="H793" s="38" t="s">
        <v>15</v>
      </c>
      <c r="I793" s="39">
        <v>272861.05</v>
      </c>
      <c r="J793" s="36" t="s">
        <v>26</v>
      </c>
      <c r="K793" s="38" t="s">
        <v>3278</v>
      </c>
      <c r="L793" s="52" t="s">
        <v>3279</v>
      </c>
      <c r="M793" s="36"/>
      <c r="N793" s="35"/>
      <c r="O793" s="39"/>
      <c r="P793" s="39">
        <f t="shared" si="12"/>
        <v>0</v>
      </c>
      <c r="Q793" s="38" t="s">
        <v>13</v>
      </c>
    </row>
    <row r="794" spans="1:17" ht="141.75" x14ac:dyDescent="0.25">
      <c r="A794" s="38">
        <v>163</v>
      </c>
      <c r="B794" s="36" t="s">
        <v>43</v>
      </c>
      <c r="C794" s="36" t="s">
        <v>3280</v>
      </c>
      <c r="D794" s="36" t="s">
        <v>3281</v>
      </c>
      <c r="E794" s="38" t="s">
        <v>15</v>
      </c>
      <c r="F794" s="38" t="s">
        <v>15</v>
      </c>
      <c r="G794" s="36" t="s">
        <v>3277</v>
      </c>
      <c r="H794" s="38" t="s">
        <v>15</v>
      </c>
      <c r="I794" s="39">
        <v>70667.45</v>
      </c>
      <c r="J794" s="36" t="s">
        <v>26</v>
      </c>
      <c r="K794" s="38" t="s">
        <v>3213</v>
      </c>
      <c r="L794" s="52" t="s">
        <v>3214</v>
      </c>
      <c r="M794" s="36"/>
      <c r="N794" s="35"/>
      <c r="O794" s="39"/>
      <c r="P794" s="39">
        <f t="shared" si="12"/>
        <v>0</v>
      </c>
      <c r="Q794" s="38" t="s">
        <v>13</v>
      </c>
    </row>
    <row r="795" spans="1:17" ht="78.75" x14ac:dyDescent="0.25">
      <c r="A795" s="38">
        <v>164</v>
      </c>
      <c r="B795" s="36" t="s">
        <v>2</v>
      </c>
      <c r="C795" s="38" t="s">
        <v>3282</v>
      </c>
      <c r="D795" s="36" t="s">
        <v>3283</v>
      </c>
      <c r="E795" s="36" t="s">
        <v>25</v>
      </c>
      <c r="F795" s="36" t="s">
        <v>3284</v>
      </c>
      <c r="G795" s="36" t="s">
        <v>3285</v>
      </c>
      <c r="H795" s="38" t="s">
        <v>15</v>
      </c>
      <c r="I795" s="39">
        <v>170532.56</v>
      </c>
      <c r="J795" s="36" t="s">
        <v>26</v>
      </c>
      <c r="K795" s="38" t="s">
        <v>3278</v>
      </c>
      <c r="L795" s="52" t="s">
        <v>3279</v>
      </c>
      <c r="M795" s="36"/>
      <c r="N795" s="35"/>
      <c r="O795" s="39"/>
      <c r="P795" s="39">
        <f t="shared" si="12"/>
        <v>0</v>
      </c>
      <c r="Q795" s="38" t="s">
        <v>13</v>
      </c>
    </row>
    <row r="796" spans="1:17" ht="78.75" x14ac:dyDescent="0.25">
      <c r="A796" s="38">
        <v>165</v>
      </c>
      <c r="B796" s="36" t="s">
        <v>43</v>
      </c>
      <c r="C796" s="36" t="s">
        <v>3286</v>
      </c>
      <c r="D796" s="36" t="s">
        <v>3287</v>
      </c>
      <c r="E796" s="36" t="s">
        <v>15</v>
      </c>
      <c r="F796" s="36" t="s">
        <v>15</v>
      </c>
      <c r="G796" s="36" t="s">
        <v>3285</v>
      </c>
      <c r="H796" s="36" t="s">
        <v>15</v>
      </c>
      <c r="I796" s="39">
        <v>75504</v>
      </c>
      <c r="J796" s="36" t="s">
        <v>26</v>
      </c>
      <c r="K796" s="38" t="s">
        <v>3213</v>
      </c>
      <c r="L796" s="52" t="s">
        <v>3214</v>
      </c>
      <c r="M796" s="36"/>
      <c r="N796" s="35"/>
      <c r="O796" s="39"/>
      <c r="P796" s="39">
        <f t="shared" si="12"/>
        <v>0</v>
      </c>
      <c r="Q796" s="38" t="s">
        <v>13</v>
      </c>
    </row>
    <row r="797" spans="1:17" ht="47.25" x14ac:dyDescent="0.25">
      <c r="A797" s="38">
        <v>166</v>
      </c>
      <c r="B797" s="36" t="s">
        <v>2</v>
      </c>
      <c r="C797" s="38" t="s">
        <v>3288</v>
      </c>
      <c r="D797" s="36" t="s">
        <v>3289</v>
      </c>
      <c r="E797" s="36" t="s">
        <v>25</v>
      </c>
      <c r="F797" s="36" t="s">
        <v>3290</v>
      </c>
      <c r="G797" s="36" t="s">
        <v>3291</v>
      </c>
      <c r="H797" s="38" t="s">
        <v>15</v>
      </c>
      <c r="I797" s="39">
        <v>70254.41</v>
      </c>
      <c r="J797" s="36" t="s">
        <v>26</v>
      </c>
      <c r="K797" s="38" t="s">
        <v>985</v>
      </c>
      <c r="L797" s="52" t="s">
        <v>3157</v>
      </c>
      <c r="M797" s="36"/>
      <c r="N797" s="35"/>
      <c r="O797" s="39"/>
      <c r="P797" s="39">
        <f t="shared" si="12"/>
        <v>0</v>
      </c>
      <c r="Q797" s="38" t="s">
        <v>13</v>
      </c>
    </row>
    <row r="798" spans="1:17" ht="63" x14ac:dyDescent="0.25">
      <c r="A798" s="38">
        <v>167</v>
      </c>
      <c r="B798" s="36" t="s">
        <v>43</v>
      </c>
      <c r="C798" s="36" t="s">
        <v>3292</v>
      </c>
      <c r="D798" s="36" t="s">
        <v>3293</v>
      </c>
      <c r="E798" s="38" t="s">
        <v>15</v>
      </c>
      <c r="F798" s="38" t="s">
        <v>15</v>
      </c>
      <c r="G798" s="36" t="s">
        <v>3291</v>
      </c>
      <c r="H798" s="38" t="s">
        <v>15</v>
      </c>
      <c r="I798" s="39">
        <v>17970.740000000002</v>
      </c>
      <c r="J798" s="36" t="s">
        <v>26</v>
      </c>
      <c r="K798" s="38" t="s">
        <v>3213</v>
      </c>
      <c r="L798" s="52" t="s">
        <v>3214</v>
      </c>
      <c r="M798" s="36"/>
      <c r="N798" s="35"/>
      <c r="O798" s="39"/>
      <c r="P798" s="39">
        <f t="shared" si="12"/>
        <v>0</v>
      </c>
      <c r="Q798" s="38" t="s">
        <v>13</v>
      </c>
    </row>
    <row r="799" spans="1:17" ht="31.5" x14ac:dyDescent="0.25">
      <c r="A799" s="38">
        <v>168</v>
      </c>
      <c r="B799" s="36" t="s">
        <v>0</v>
      </c>
      <c r="C799" s="38" t="s">
        <v>3294</v>
      </c>
      <c r="D799" s="36" t="s">
        <v>3295</v>
      </c>
      <c r="E799" s="36" t="s">
        <v>44</v>
      </c>
      <c r="F799" s="36">
        <v>1</v>
      </c>
      <c r="G799" s="36" t="s">
        <v>3296</v>
      </c>
      <c r="H799" s="38" t="s">
        <v>15</v>
      </c>
      <c r="I799" s="39">
        <v>61005.78</v>
      </c>
      <c r="J799" s="36" t="s">
        <v>26</v>
      </c>
      <c r="K799" s="38" t="s">
        <v>3297</v>
      </c>
      <c r="L799" s="52" t="s">
        <v>3298</v>
      </c>
      <c r="M799" s="36"/>
      <c r="N799" s="35"/>
      <c r="O799" s="39"/>
      <c r="P799" s="39">
        <f t="shared" si="12"/>
        <v>0</v>
      </c>
      <c r="Q799" s="38" t="s">
        <v>13</v>
      </c>
    </row>
    <row r="800" spans="1:17" ht="31.5" x14ac:dyDescent="0.25">
      <c r="A800" s="38">
        <v>169</v>
      </c>
      <c r="B800" s="36" t="s">
        <v>0</v>
      </c>
      <c r="C800" s="38" t="s">
        <v>3299</v>
      </c>
      <c r="D800" s="36" t="s">
        <v>3300</v>
      </c>
      <c r="E800" s="36" t="s">
        <v>44</v>
      </c>
      <c r="F800" s="36">
        <v>3</v>
      </c>
      <c r="G800" s="36" t="s">
        <v>1097</v>
      </c>
      <c r="H800" s="38" t="s">
        <v>15</v>
      </c>
      <c r="I800" s="39">
        <v>889350</v>
      </c>
      <c r="J800" s="36" t="s">
        <v>26</v>
      </c>
      <c r="K800" s="38" t="s">
        <v>3297</v>
      </c>
      <c r="L800" s="52" t="s">
        <v>3298</v>
      </c>
      <c r="M800" s="36"/>
      <c r="N800" s="35"/>
      <c r="O800" s="39"/>
      <c r="P800" s="39">
        <f t="shared" si="12"/>
        <v>0</v>
      </c>
      <c r="Q800" s="38" t="s">
        <v>13</v>
      </c>
    </row>
    <row r="801" spans="1:17" ht="31.5" x14ac:dyDescent="0.25">
      <c r="A801" s="38">
        <v>170</v>
      </c>
      <c r="B801" s="36" t="s">
        <v>0</v>
      </c>
      <c r="C801" s="38" t="s">
        <v>3301</v>
      </c>
      <c r="D801" s="36" t="s">
        <v>3302</v>
      </c>
      <c r="E801" s="36" t="s">
        <v>44</v>
      </c>
      <c r="F801" s="36">
        <v>3</v>
      </c>
      <c r="G801" s="36" t="s">
        <v>3303</v>
      </c>
      <c r="H801" s="38" t="s">
        <v>15</v>
      </c>
      <c r="I801" s="39">
        <v>35695</v>
      </c>
      <c r="J801" s="36" t="s">
        <v>26</v>
      </c>
      <c r="K801" s="38" t="s">
        <v>3297</v>
      </c>
      <c r="L801" s="52" t="s">
        <v>3304</v>
      </c>
      <c r="M801" s="36"/>
      <c r="N801" s="35"/>
      <c r="O801" s="39"/>
      <c r="P801" s="39">
        <f t="shared" si="12"/>
        <v>0</v>
      </c>
      <c r="Q801" s="38" t="s">
        <v>13</v>
      </c>
    </row>
    <row r="802" spans="1:17" ht="47.25" x14ac:dyDescent="0.25">
      <c r="A802" s="38">
        <v>171</v>
      </c>
      <c r="B802" s="36" t="s">
        <v>0</v>
      </c>
      <c r="C802" s="38" t="s">
        <v>3305</v>
      </c>
      <c r="D802" s="36" t="s">
        <v>3306</v>
      </c>
      <c r="E802" s="36" t="s">
        <v>44</v>
      </c>
      <c r="F802" s="36">
        <v>3</v>
      </c>
      <c r="G802" s="36" t="s">
        <v>3307</v>
      </c>
      <c r="H802" s="38" t="s">
        <v>15</v>
      </c>
      <c r="I802" s="39">
        <v>128865</v>
      </c>
      <c r="J802" s="36" t="s">
        <v>26</v>
      </c>
      <c r="K802" s="38" t="s">
        <v>3297</v>
      </c>
      <c r="L802" s="52" t="s">
        <v>3298</v>
      </c>
      <c r="M802" s="36"/>
      <c r="N802" s="35"/>
      <c r="O802" s="39"/>
      <c r="P802" s="39">
        <f t="shared" si="12"/>
        <v>0</v>
      </c>
      <c r="Q802" s="38" t="s">
        <v>13</v>
      </c>
    </row>
    <row r="803" spans="1:17" ht="31.5" x14ac:dyDescent="0.25">
      <c r="A803" s="38">
        <v>172</v>
      </c>
      <c r="B803" s="36" t="s">
        <v>0</v>
      </c>
      <c r="C803" s="38" t="s">
        <v>3308</v>
      </c>
      <c r="D803" s="36" t="s">
        <v>3309</v>
      </c>
      <c r="E803" s="36" t="s">
        <v>44</v>
      </c>
      <c r="F803" s="36">
        <v>5</v>
      </c>
      <c r="G803" s="36" t="s">
        <v>746</v>
      </c>
      <c r="H803" s="38" t="s">
        <v>15</v>
      </c>
      <c r="I803" s="39">
        <v>301362.59999999998</v>
      </c>
      <c r="J803" s="36" t="s">
        <v>26</v>
      </c>
      <c r="K803" s="38" t="s">
        <v>3310</v>
      </c>
      <c r="L803" s="52" t="s">
        <v>3304</v>
      </c>
      <c r="M803" s="36"/>
      <c r="N803" s="35"/>
      <c r="O803" s="39"/>
      <c r="P803" s="39">
        <f t="shared" si="12"/>
        <v>0</v>
      </c>
      <c r="Q803" s="38" t="s">
        <v>13</v>
      </c>
    </row>
    <row r="804" spans="1:17" ht="31.5" x14ac:dyDescent="0.25">
      <c r="A804" s="38">
        <v>173</v>
      </c>
      <c r="B804" s="36" t="s">
        <v>0</v>
      </c>
      <c r="C804" s="38" t="s">
        <v>3311</v>
      </c>
      <c r="D804" s="36" t="s">
        <v>3312</v>
      </c>
      <c r="E804" s="36" t="s">
        <v>44</v>
      </c>
      <c r="F804" s="36">
        <v>1</v>
      </c>
      <c r="G804" s="36" t="s">
        <v>3296</v>
      </c>
      <c r="H804" s="38" t="s">
        <v>15</v>
      </c>
      <c r="I804" s="39">
        <v>839998.94</v>
      </c>
      <c r="J804" s="36" t="s">
        <v>26</v>
      </c>
      <c r="K804" s="38" t="s">
        <v>3164</v>
      </c>
      <c r="L804" s="52" t="s">
        <v>3313</v>
      </c>
      <c r="M804" s="36"/>
      <c r="N804" s="35"/>
      <c r="O804" s="39"/>
      <c r="P804" s="39">
        <f t="shared" si="12"/>
        <v>0</v>
      </c>
      <c r="Q804" s="38" t="s">
        <v>13</v>
      </c>
    </row>
    <row r="805" spans="1:17" ht="63" x14ac:dyDescent="0.25">
      <c r="A805" s="38">
        <v>174</v>
      </c>
      <c r="B805" s="36" t="s">
        <v>0</v>
      </c>
      <c r="C805" s="38" t="s">
        <v>3314</v>
      </c>
      <c r="D805" s="36" t="s">
        <v>3315</v>
      </c>
      <c r="E805" s="36" t="s">
        <v>44</v>
      </c>
      <c r="F805" s="36">
        <v>1</v>
      </c>
      <c r="G805" s="36" t="s">
        <v>3316</v>
      </c>
      <c r="H805" s="36" t="s">
        <v>3317</v>
      </c>
      <c r="I805" s="39">
        <v>6388800</v>
      </c>
      <c r="J805" s="36" t="s">
        <v>26</v>
      </c>
      <c r="K805" s="38" t="s">
        <v>3164</v>
      </c>
      <c r="L805" s="52" t="s">
        <v>3313</v>
      </c>
      <c r="M805" s="36"/>
      <c r="N805" s="35"/>
      <c r="O805" s="39"/>
      <c r="P805" s="39">
        <f t="shared" si="12"/>
        <v>0</v>
      </c>
      <c r="Q805" s="38" t="s">
        <v>13</v>
      </c>
    </row>
    <row r="806" spans="1:17" ht="236.25" x14ac:dyDescent="0.25">
      <c r="A806" s="38">
        <v>175</v>
      </c>
      <c r="B806" s="36" t="s">
        <v>0</v>
      </c>
      <c r="C806" s="38" t="s">
        <v>3318</v>
      </c>
      <c r="D806" s="36" t="s">
        <v>3319</v>
      </c>
      <c r="E806" s="36" t="s">
        <v>24</v>
      </c>
      <c r="F806" s="36">
        <v>1</v>
      </c>
      <c r="G806" s="36" t="s">
        <v>333</v>
      </c>
      <c r="H806" s="38" t="s">
        <v>15</v>
      </c>
      <c r="I806" s="39">
        <v>61116.77</v>
      </c>
      <c r="J806" s="36" t="s">
        <v>26</v>
      </c>
      <c r="K806" s="38" t="s">
        <v>3012</v>
      </c>
      <c r="L806" s="52" t="s">
        <v>3320</v>
      </c>
      <c r="M806" s="36"/>
      <c r="N806" s="35"/>
      <c r="O806" s="39"/>
      <c r="P806" s="39">
        <f t="shared" si="12"/>
        <v>0</v>
      </c>
      <c r="Q806" s="38" t="s">
        <v>13</v>
      </c>
    </row>
    <row r="807" spans="1:17" ht="31.5" x14ac:dyDescent="0.25">
      <c r="A807" s="38">
        <v>176</v>
      </c>
      <c r="B807" s="36" t="s">
        <v>0</v>
      </c>
      <c r="C807" s="38" t="s">
        <v>3321</v>
      </c>
      <c r="D807" s="36" t="s">
        <v>3322</v>
      </c>
      <c r="E807" s="36" t="s">
        <v>25</v>
      </c>
      <c r="F807" s="36">
        <v>2</v>
      </c>
      <c r="G807" s="36" t="s">
        <v>3323</v>
      </c>
      <c r="H807" s="38" t="s">
        <v>15</v>
      </c>
      <c r="I807" s="39">
        <v>130810.68</v>
      </c>
      <c r="J807" s="36" t="s">
        <v>26</v>
      </c>
      <c r="K807" s="38" t="s">
        <v>3324</v>
      </c>
      <c r="L807" s="52" t="s">
        <v>3325</v>
      </c>
      <c r="M807" s="36"/>
      <c r="N807" s="35"/>
      <c r="O807" s="39"/>
      <c r="P807" s="39">
        <f t="shared" si="12"/>
        <v>0</v>
      </c>
      <c r="Q807" s="38" t="s">
        <v>13</v>
      </c>
    </row>
    <row r="808" spans="1:17" ht="31.5" x14ac:dyDescent="0.25">
      <c r="A808" s="38">
        <v>177</v>
      </c>
      <c r="B808" s="36" t="s">
        <v>0</v>
      </c>
      <c r="C808" s="38" t="s">
        <v>3326</v>
      </c>
      <c r="D808" s="36" t="s">
        <v>3327</v>
      </c>
      <c r="E808" s="36" t="s">
        <v>44</v>
      </c>
      <c r="F808" s="36">
        <v>1</v>
      </c>
      <c r="G808" s="36" t="s">
        <v>3328</v>
      </c>
      <c r="H808" s="38" t="s">
        <v>15</v>
      </c>
      <c r="I808" s="39">
        <v>994995.1</v>
      </c>
      <c r="J808" s="36" t="s">
        <v>26</v>
      </c>
      <c r="K808" s="38" t="s">
        <v>3164</v>
      </c>
      <c r="L808" s="52" t="s">
        <v>3313</v>
      </c>
      <c r="M808" s="36"/>
      <c r="N808" s="35"/>
      <c r="O808" s="39"/>
      <c r="P808" s="39">
        <f t="shared" si="12"/>
        <v>0</v>
      </c>
      <c r="Q808" s="38" t="s">
        <v>13</v>
      </c>
    </row>
    <row r="809" spans="1:17" ht="31.5" x14ac:dyDescent="0.25">
      <c r="A809" s="38">
        <v>178</v>
      </c>
      <c r="B809" s="36" t="s">
        <v>0</v>
      </c>
      <c r="C809" s="38" t="s">
        <v>3329</v>
      </c>
      <c r="D809" s="36" t="s">
        <v>3330</v>
      </c>
      <c r="E809" s="36" t="s">
        <v>44</v>
      </c>
      <c r="F809" s="36">
        <v>1</v>
      </c>
      <c r="G809" s="36" t="s">
        <v>1067</v>
      </c>
      <c r="H809" s="38" t="s">
        <v>15</v>
      </c>
      <c r="I809" s="39">
        <v>374858</v>
      </c>
      <c r="J809" s="36" t="s">
        <v>26</v>
      </c>
      <c r="K809" s="38" t="s">
        <v>3164</v>
      </c>
      <c r="L809" s="52" t="s">
        <v>3313</v>
      </c>
      <c r="M809" s="36"/>
      <c r="N809" s="35"/>
      <c r="O809" s="39"/>
      <c r="P809" s="39">
        <f t="shared" si="12"/>
        <v>0</v>
      </c>
      <c r="Q809" s="38" t="s">
        <v>13</v>
      </c>
    </row>
    <row r="810" spans="1:17" ht="31.5" x14ac:dyDescent="0.25">
      <c r="A810" s="38">
        <v>179</v>
      </c>
      <c r="B810" s="36" t="s">
        <v>0</v>
      </c>
      <c r="C810" s="38" t="s">
        <v>3331</v>
      </c>
      <c r="D810" s="36" t="s">
        <v>3332</v>
      </c>
      <c r="E810" s="36" t="s">
        <v>44</v>
      </c>
      <c r="F810" s="36">
        <v>1</v>
      </c>
      <c r="G810" s="36" t="s">
        <v>3333</v>
      </c>
      <c r="H810" s="38" t="s">
        <v>15</v>
      </c>
      <c r="I810" s="39">
        <v>35174.699999999997</v>
      </c>
      <c r="J810" s="36" t="s">
        <v>26</v>
      </c>
      <c r="K810" s="38" t="s">
        <v>3152</v>
      </c>
      <c r="L810" s="52" t="s">
        <v>3334</v>
      </c>
      <c r="M810" s="36"/>
      <c r="N810" s="35"/>
      <c r="O810" s="39"/>
      <c r="P810" s="39">
        <f t="shared" si="12"/>
        <v>0</v>
      </c>
      <c r="Q810" s="38" t="s">
        <v>13</v>
      </c>
    </row>
    <row r="811" spans="1:17" ht="31.5" x14ac:dyDescent="0.25">
      <c r="A811" s="38">
        <v>180</v>
      </c>
      <c r="B811" s="36" t="s">
        <v>0</v>
      </c>
      <c r="C811" s="38" t="s">
        <v>3335</v>
      </c>
      <c r="D811" s="36" t="s">
        <v>3336</v>
      </c>
      <c r="E811" s="36" t="s">
        <v>44</v>
      </c>
      <c r="F811" s="36">
        <v>2</v>
      </c>
      <c r="G811" s="36" t="s">
        <v>547</v>
      </c>
      <c r="H811" s="38" t="s">
        <v>15</v>
      </c>
      <c r="I811" s="39">
        <v>145200</v>
      </c>
      <c r="J811" s="36" t="s">
        <v>26</v>
      </c>
      <c r="K811" s="38" t="s">
        <v>3337</v>
      </c>
      <c r="L811" s="52" t="s">
        <v>3338</v>
      </c>
      <c r="M811" s="36"/>
      <c r="N811" s="35"/>
      <c r="O811" s="39"/>
      <c r="P811" s="39">
        <f t="shared" si="12"/>
        <v>0</v>
      </c>
      <c r="Q811" s="38" t="s">
        <v>13</v>
      </c>
    </row>
    <row r="812" spans="1:17" x14ac:dyDescent="0.25">
      <c r="A812" s="7"/>
      <c r="B812" s="2"/>
      <c r="C812" s="2"/>
      <c r="D812" s="2"/>
      <c r="E812" s="2"/>
      <c r="F812" s="2"/>
      <c r="G812" s="2"/>
      <c r="H812" s="2"/>
      <c r="I812" s="13"/>
      <c r="J812" s="2"/>
      <c r="K812" s="16"/>
      <c r="L812" s="16"/>
      <c r="M812" s="14"/>
      <c r="N812" s="1"/>
      <c r="O812" s="1"/>
      <c r="P812" s="13"/>
      <c r="Q812" s="7"/>
    </row>
    <row r="813" spans="1:17" x14ac:dyDescent="0.25">
      <c r="A813" s="166" t="s">
        <v>75</v>
      </c>
      <c r="B813" s="166"/>
      <c r="C813" s="166"/>
      <c r="D813" s="166"/>
      <c r="E813" s="166"/>
      <c r="F813" s="166"/>
      <c r="G813" s="166"/>
      <c r="H813" s="166"/>
      <c r="I813" s="166"/>
      <c r="J813" s="166"/>
      <c r="K813" s="166"/>
      <c r="L813" s="166"/>
      <c r="M813" s="166"/>
      <c r="N813" s="166"/>
      <c r="O813" s="166"/>
      <c r="P813" s="166"/>
      <c r="Q813" s="166"/>
    </row>
    <row r="814" spans="1:17" x14ac:dyDescent="0.25">
      <c r="A814" s="7"/>
      <c r="B814" s="2"/>
      <c r="C814" s="7"/>
      <c r="D814" s="2"/>
      <c r="E814" s="2"/>
      <c r="F814" s="2"/>
      <c r="G814" s="2"/>
      <c r="H814" s="7"/>
      <c r="I814" s="13"/>
      <c r="J814" s="2"/>
      <c r="K814" s="3"/>
      <c r="L814" s="3"/>
      <c r="M814" s="7"/>
      <c r="N814" s="1"/>
      <c r="O814" s="1"/>
      <c r="P814" s="13"/>
      <c r="Q814" s="7"/>
    </row>
    <row r="815" spans="1:17" ht="47.25" customHeight="1" x14ac:dyDescent="0.25">
      <c r="A815" s="137">
        <v>1</v>
      </c>
      <c r="B815" s="139" t="s">
        <v>0</v>
      </c>
      <c r="C815" s="143" t="s">
        <v>78</v>
      </c>
      <c r="D815" s="139" t="s">
        <v>76</v>
      </c>
      <c r="E815" s="139" t="s">
        <v>99</v>
      </c>
      <c r="F815" s="143">
        <v>1</v>
      </c>
      <c r="G815" s="139" t="s">
        <v>75</v>
      </c>
      <c r="H815" s="143" t="s">
        <v>15</v>
      </c>
      <c r="I815" s="141">
        <v>175864323.75999999</v>
      </c>
      <c r="J815" s="139" t="s">
        <v>26</v>
      </c>
      <c r="K815" s="145"/>
      <c r="L815" s="163" t="s">
        <v>77</v>
      </c>
      <c r="M815" s="1" t="s">
        <v>79</v>
      </c>
      <c r="N815" s="13" t="s">
        <v>15</v>
      </c>
      <c r="O815" s="1" t="s">
        <v>15</v>
      </c>
      <c r="P815" s="13" t="s">
        <v>15</v>
      </c>
      <c r="Q815" s="143" t="s">
        <v>13</v>
      </c>
    </row>
    <row r="816" spans="1:17" ht="78.75" x14ac:dyDescent="0.25">
      <c r="A816" s="140"/>
      <c r="B816" s="139"/>
      <c r="C816" s="143"/>
      <c r="D816" s="139"/>
      <c r="E816" s="139"/>
      <c r="F816" s="143"/>
      <c r="G816" s="139"/>
      <c r="H816" s="143"/>
      <c r="I816" s="141"/>
      <c r="J816" s="139"/>
      <c r="K816" s="145"/>
      <c r="L816" s="163"/>
      <c r="M816" s="1" t="s">
        <v>80</v>
      </c>
      <c r="N816" s="13" t="s">
        <v>15</v>
      </c>
      <c r="O816" s="1" t="s">
        <v>15</v>
      </c>
      <c r="P816" s="13" t="s">
        <v>15</v>
      </c>
      <c r="Q816" s="143"/>
    </row>
    <row r="817" spans="1:17" ht="63" x14ac:dyDescent="0.25">
      <c r="A817" s="140"/>
      <c r="B817" s="139"/>
      <c r="C817" s="143"/>
      <c r="D817" s="139"/>
      <c r="E817" s="139"/>
      <c r="F817" s="143"/>
      <c r="G817" s="139"/>
      <c r="H817" s="143"/>
      <c r="I817" s="141"/>
      <c r="J817" s="139"/>
      <c r="K817" s="145"/>
      <c r="L817" s="163"/>
      <c r="M817" s="1" t="s">
        <v>328</v>
      </c>
      <c r="N817" s="13" t="s">
        <v>15</v>
      </c>
      <c r="O817" s="1" t="s">
        <v>15</v>
      </c>
      <c r="P817" s="13" t="s">
        <v>15</v>
      </c>
      <c r="Q817" s="143"/>
    </row>
    <row r="818" spans="1:17" ht="78.75" x14ac:dyDescent="0.25">
      <c r="A818" s="140"/>
      <c r="B818" s="139"/>
      <c r="C818" s="143"/>
      <c r="D818" s="139"/>
      <c r="E818" s="139"/>
      <c r="F818" s="143"/>
      <c r="G818" s="139"/>
      <c r="H818" s="143"/>
      <c r="I818" s="141"/>
      <c r="J818" s="139"/>
      <c r="K818" s="145"/>
      <c r="L818" s="163"/>
      <c r="M818" s="1" t="s">
        <v>329</v>
      </c>
      <c r="N818" s="13" t="s">
        <v>15</v>
      </c>
      <c r="O818" s="1" t="s">
        <v>15</v>
      </c>
      <c r="P818" s="13" t="s">
        <v>15</v>
      </c>
      <c r="Q818" s="143"/>
    </row>
    <row r="819" spans="1:17" ht="78.75" x14ac:dyDescent="0.25">
      <c r="A819" s="140"/>
      <c r="B819" s="139"/>
      <c r="C819" s="143"/>
      <c r="D819" s="139"/>
      <c r="E819" s="139"/>
      <c r="F819" s="143"/>
      <c r="G819" s="139"/>
      <c r="H819" s="143"/>
      <c r="I819" s="141"/>
      <c r="J819" s="139"/>
      <c r="K819" s="145"/>
      <c r="L819" s="163"/>
      <c r="M819" s="1" t="s">
        <v>81</v>
      </c>
      <c r="N819" s="13" t="s">
        <v>15</v>
      </c>
      <c r="O819" s="1" t="s">
        <v>15</v>
      </c>
      <c r="P819" s="13" t="s">
        <v>15</v>
      </c>
      <c r="Q819" s="143"/>
    </row>
    <row r="820" spans="1:17" ht="94.5" x14ac:dyDescent="0.25">
      <c r="A820" s="140"/>
      <c r="B820" s="139"/>
      <c r="C820" s="143"/>
      <c r="D820" s="139"/>
      <c r="E820" s="139"/>
      <c r="F820" s="143"/>
      <c r="G820" s="139"/>
      <c r="H820" s="143"/>
      <c r="I820" s="141"/>
      <c r="J820" s="139"/>
      <c r="K820" s="145"/>
      <c r="L820" s="163"/>
      <c r="M820" s="1" t="s">
        <v>82</v>
      </c>
      <c r="N820" s="1" t="s">
        <v>15</v>
      </c>
      <c r="O820" s="1" t="s">
        <v>15</v>
      </c>
      <c r="P820" s="13" t="s">
        <v>15</v>
      </c>
      <c r="Q820" s="143"/>
    </row>
    <row r="821" spans="1:17" ht="94.5" x14ac:dyDescent="0.25">
      <c r="A821" s="140"/>
      <c r="B821" s="139"/>
      <c r="C821" s="143"/>
      <c r="D821" s="139"/>
      <c r="E821" s="139"/>
      <c r="F821" s="143"/>
      <c r="G821" s="139"/>
      <c r="H821" s="143"/>
      <c r="I821" s="141"/>
      <c r="J821" s="139"/>
      <c r="K821" s="145"/>
      <c r="L821" s="163"/>
      <c r="M821" s="1" t="s">
        <v>83</v>
      </c>
      <c r="N821" s="1" t="s">
        <v>15</v>
      </c>
      <c r="O821" s="1" t="s">
        <v>15</v>
      </c>
      <c r="P821" s="13" t="s">
        <v>15</v>
      </c>
      <c r="Q821" s="143"/>
    </row>
    <row r="822" spans="1:17" ht="63" x14ac:dyDescent="0.25">
      <c r="A822" s="140"/>
      <c r="B822" s="139"/>
      <c r="C822" s="143"/>
      <c r="D822" s="139"/>
      <c r="E822" s="139"/>
      <c r="F822" s="143"/>
      <c r="G822" s="139"/>
      <c r="H822" s="143"/>
      <c r="I822" s="141"/>
      <c r="J822" s="139"/>
      <c r="K822" s="145"/>
      <c r="L822" s="163"/>
      <c r="M822" s="1" t="s">
        <v>222</v>
      </c>
      <c r="N822" s="1" t="s">
        <v>15</v>
      </c>
      <c r="O822" s="1" t="s">
        <v>15</v>
      </c>
      <c r="P822" s="13" t="s">
        <v>15</v>
      </c>
      <c r="Q822" s="143"/>
    </row>
    <row r="823" spans="1:17" x14ac:dyDescent="0.25">
      <c r="A823" s="140"/>
      <c r="B823" s="139"/>
      <c r="C823" s="143"/>
      <c r="D823" s="139"/>
      <c r="E823" s="139"/>
      <c r="F823" s="143"/>
      <c r="G823" s="139"/>
      <c r="H823" s="143"/>
      <c r="I823" s="141"/>
      <c r="J823" s="139"/>
      <c r="K823" s="145"/>
      <c r="L823" s="163"/>
      <c r="M823" s="141" t="s">
        <v>221</v>
      </c>
      <c r="N823" s="13">
        <v>34483.67</v>
      </c>
      <c r="O823" s="141" t="s">
        <v>84</v>
      </c>
      <c r="P823" s="142">
        <f>SUM(N823:N827)</f>
        <v>453142.56</v>
      </c>
      <c r="Q823" s="143"/>
    </row>
    <row r="824" spans="1:17" x14ac:dyDescent="0.25">
      <c r="A824" s="140"/>
      <c r="B824" s="139"/>
      <c r="C824" s="143"/>
      <c r="D824" s="139"/>
      <c r="E824" s="139"/>
      <c r="F824" s="143"/>
      <c r="G824" s="139"/>
      <c r="H824" s="143"/>
      <c r="I824" s="141"/>
      <c r="J824" s="139"/>
      <c r="K824" s="145"/>
      <c r="L824" s="163"/>
      <c r="M824" s="141"/>
      <c r="N824" s="13">
        <v>34518.720000000001</v>
      </c>
      <c r="O824" s="141"/>
      <c r="P824" s="142"/>
      <c r="Q824" s="143"/>
    </row>
    <row r="825" spans="1:17" x14ac:dyDescent="0.25">
      <c r="A825" s="140"/>
      <c r="B825" s="139"/>
      <c r="C825" s="143"/>
      <c r="D825" s="139"/>
      <c r="E825" s="139"/>
      <c r="F825" s="143"/>
      <c r="G825" s="139"/>
      <c r="H825" s="143"/>
      <c r="I825" s="141"/>
      <c r="J825" s="139"/>
      <c r="K825" s="145"/>
      <c r="L825" s="163"/>
      <c r="M825" s="141"/>
      <c r="N825" s="1">
        <v>14303.33</v>
      </c>
      <c r="O825" s="1" t="s">
        <v>85</v>
      </c>
      <c r="P825" s="142"/>
      <c r="Q825" s="143"/>
    </row>
    <row r="826" spans="1:17" x14ac:dyDescent="0.25">
      <c r="A826" s="140"/>
      <c r="B826" s="139"/>
      <c r="C826" s="143"/>
      <c r="D826" s="139"/>
      <c r="E826" s="139"/>
      <c r="F826" s="143"/>
      <c r="G826" s="139"/>
      <c r="H826" s="143"/>
      <c r="I826" s="141"/>
      <c r="J826" s="139"/>
      <c r="K826" s="145"/>
      <c r="L826" s="163"/>
      <c r="M826" s="141"/>
      <c r="N826" s="1">
        <v>363940.15</v>
      </c>
      <c r="O826" s="141" t="s">
        <v>86</v>
      </c>
      <c r="P826" s="142"/>
      <c r="Q826" s="143"/>
    </row>
    <row r="827" spans="1:17" x14ac:dyDescent="0.25">
      <c r="A827" s="140"/>
      <c r="B827" s="139"/>
      <c r="C827" s="143"/>
      <c r="D827" s="139"/>
      <c r="E827" s="139"/>
      <c r="F827" s="143"/>
      <c r="G827" s="139"/>
      <c r="H827" s="143"/>
      <c r="I827" s="141"/>
      <c r="J827" s="139"/>
      <c r="K827" s="145"/>
      <c r="L827" s="163"/>
      <c r="M827" s="141"/>
      <c r="N827" s="13">
        <v>5896.69</v>
      </c>
      <c r="O827" s="141"/>
      <c r="P827" s="142"/>
      <c r="Q827" s="143"/>
    </row>
    <row r="828" spans="1:17" ht="63" x14ac:dyDescent="0.25">
      <c r="A828" s="140"/>
      <c r="B828" s="139"/>
      <c r="C828" s="143"/>
      <c r="D828" s="139"/>
      <c r="E828" s="139"/>
      <c r="F828" s="143"/>
      <c r="G828" s="139"/>
      <c r="H828" s="143"/>
      <c r="I828" s="141"/>
      <c r="J828" s="139"/>
      <c r="K828" s="145"/>
      <c r="L828" s="163"/>
      <c r="M828" s="14" t="s">
        <v>220</v>
      </c>
      <c r="N828" s="1">
        <v>0</v>
      </c>
      <c r="O828" s="1" t="s">
        <v>15</v>
      </c>
      <c r="P828" s="13">
        <v>0</v>
      </c>
      <c r="Q828" s="143"/>
    </row>
    <row r="829" spans="1:17" ht="47.25" x14ac:dyDescent="0.25">
      <c r="A829" s="140"/>
      <c r="B829" s="139"/>
      <c r="C829" s="143"/>
      <c r="D829" s="139"/>
      <c r="E829" s="139"/>
      <c r="F829" s="143"/>
      <c r="G829" s="139"/>
      <c r="H829" s="143"/>
      <c r="I829" s="141"/>
      <c r="J829" s="139"/>
      <c r="K829" s="145"/>
      <c r="L829" s="163"/>
      <c r="M829" s="144" t="s">
        <v>152</v>
      </c>
      <c r="N829" s="1">
        <v>430106.29000000004</v>
      </c>
      <c r="O829" s="1" t="s">
        <v>217</v>
      </c>
      <c r="P829" s="142">
        <f>SUM(N829:N830)</f>
        <v>714167.8600000001</v>
      </c>
      <c r="Q829" s="143"/>
    </row>
    <row r="830" spans="1:17" ht="31.5" x14ac:dyDescent="0.25">
      <c r="A830" s="140"/>
      <c r="B830" s="139"/>
      <c r="C830" s="143"/>
      <c r="D830" s="139"/>
      <c r="E830" s="139"/>
      <c r="F830" s="143"/>
      <c r="G830" s="139"/>
      <c r="H830" s="143"/>
      <c r="I830" s="141"/>
      <c r="J830" s="139"/>
      <c r="K830" s="145"/>
      <c r="L830" s="163"/>
      <c r="M830" s="144"/>
      <c r="N830" s="1">
        <v>284061.57</v>
      </c>
      <c r="O830" s="1" t="s">
        <v>218</v>
      </c>
      <c r="P830" s="142"/>
      <c r="Q830" s="143"/>
    </row>
    <row r="831" spans="1:17" ht="78.75" x14ac:dyDescent="0.25">
      <c r="A831" s="140"/>
      <c r="B831" s="139"/>
      <c r="C831" s="143"/>
      <c r="D831" s="139"/>
      <c r="E831" s="139"/>
      <c r="F831" s="143"/>
      <c r="G831" s="139"/>
      <c r="H831" s="143"/>
      <c r="I831" s="141"/>
      <c r="J831" s="139"/>
      <c r="K831" s="145"/>
      <c r="L831" s="163"/>
      <c r="M831" s="14" t="s">
        <v>219</v>
      </c>
      <c r="N831" s="1"/>
      <c r="O831" s="1"/>
      <c r="P831" s="13"/>
      <c r="Q831" s="143"/>
    </row>
    <row r="832" spans="1:17" ht="94.5" x14ac:dyDescent="0.25">
      <c r="A832" s="140"/>
      <c r="B832" s="139"/>
      <c r="C832" s="143"/>
      <c r="D832" s="139"/>
      <c r="E832" s="139"/>
      <c r="F832" s="143"/>
      <c r="G832" s="139"/>
      <c r="H832" s="143"/>
      <c r="I832" s="141"/>
      <c r="J832" s="139"/>
      <c r="K832" s="145"/>
      <c r="L832" s="163"/>
      <c r="M832" s="2" t="s">
        <v>374</v>
      </c>
      <c r="N832" s="1"/>
      <c r="O832" s="1"/>
      <c r="P832" s="13"/>
      <c r="Q832" s="143"/>
    </row>
    <row r="833" spans="1:17" ht="94.5" x14ac:dyDescent="0.25">
      <c r="A833" s="140"/>
      <c r="B833" s="139"/>
      <c r="C833" s="143"/>
      <c r="D833" s="139"/>
      <c r="E833" s="139"/>
      <c r="F833" s="143"/>
      <c r="G833" s="139"/>
      <c r="H833" s="143"/>
      <c r="I833" s="141"/>
      <c r="J833" s="139"/>
      <c r="K833" s="145"/>
      <c r="L833" s="163"/>
      <c r="M833" s="2" t="s">
        <v>534</v>
      </c>
      <c r="N833" s="1"/>
      <c r="O833" s="1"/>
      <c r="P833" s="13"/>
      <c r="Q833" s="143"/>
    </row>
    <row r="834" spans="1:17" ht="78.75" x14ac:dyDescent="0.25">
      <c r="A834" s="138"/>
      <c r="B834" s="139"/>
      <c r="C834" s="143"/>
      <c r="D834" s="139"/>
      <c r="E834" s="139"/>
      <c r="F834" s="143"/>
      <c r="G834" s="139"/>
      <c r="H834" s="143"/>
      <c r="I834" s="141"/>
      <c r="J834" s="139"/>
      <c r="K834" s="145"/>
      <c r="L834" s="163"/>
      <c r="M834" s="2" t="s">
        <v>1241</v>
      </c>
      <c r="N834" s="1"/>
      <c r="O834" s="1"/>
      <c r="P834" s="13"/>
      <c r="Q834" s="143"/>
    </row>
    <row r="835" spans="1:17" ht="94.5" x14ac:dyDescent="0.25">
      <c r="A835" s="137">
        <v>2</v>
      </c>
      <c r="B835" s="139" t="s">
        <v>0</v>
      </c>
      <c r="C835" s="143" t="s">
        <v>88</v>
      </c>
      <c r="D835" s="139" t="s">
        <v>87</v>
      </c>
      <c r="E835" s="139" t="s">
        <v>98</v>
      </c>
      <c r="F835" s="143">
        <v>1</v>
      </c>
      <c r="G835" s="139" t="s">
        <v>75</v>
      </c>
      <c r="H835" s="139" t="s">
        <v>15</v>
      </c>
      <c r="I835" s="141">
        <v>52735757.289999999</v>
      </c>
      <c r="J835" s="139" t="s">
        <v>26</v>
      </c>
      <c r="K835" s="145" t="s">
        <v>157</v>
      </c>
      <c r="L835" s="145" t="s">
        <v>158</v>
      </c>
      <c r="M835" s="1" t="s">
        <v>89</v>
      </c>
      <c r="N835" s="1">
        <v>21916.52</v>
      </c>
      <c r="O835" s="1" t="s">
        <v>94</v>
      </c>
      <c r="P835" s="142">
        <f>SUM(N835:N850)</f>
        <v>4504483.26</v>
      </c>
      <c r="Q835" s="143" t="s">
        <v>13</v>
      </c>
    </row>
    <row r="836" spans="1:17" ht="78.75" x14ac:dyDescent="0.25">
      <c r="A836" s="140"/>
      <c r="B836" s="139"/>
      <c r="C836" s="143"/>
      <c r="D836" s="139"/>
      <c r="E836" s="139"/>
      <c r="F836" s="143"/>
      <c r="G836" s="139"/>
      <c r="H836" s="139"/>
      <c r="I836" s="141"/>
      <c r="J836" s="139"/>
      <c r="K836" s="145"/>
      <c r="L836" s="145"/>
      <c r="M836" s="1" t="s">
        <v>90</v>
      </c>
      <c r="N836" s="1">
        <v>557653.76000000001</v>
      </c>
      <c r="O836" s="1" t="s">
        <v>95</v>
      </c>
      <c r="P836" s="142"/>
      <c r="Q836" s="143"/>
    </row>
    <row r="837" spans="1:17" ht="63" x14ac:dyDescent="0.25">
      <c r="A837" s="140"/>
      <c r="B837" s="139"/>
      <c r="C837" s="143"/>
      <c r="D837" s="139"/>
      <c r="E837" s="139"/>
      <c r="F837" s="143"/>
      <c r="G837" s="139"/>
      <c r="H837" s="139"/>
      <c r="I837" s="141"/>
      <c r="J837" s="139"/>
      <c r="K837" s="145"/>
      <c r="L837" s="145"/>
      <c r="M837" s="1" t="s">
        <v>156</v>
      </c>
      <c r="N837" s="1">
        <v>18697.63</v>
      </c>
      <c r="O837" s="1" t="s">
        <v>96</v>
      </c>
      <c r="P837" s="142"/>
      <c r="Q837" s="143"/>
    </row>
    <row r="838" spans="1:17" ht="110.25" x14ac:dyDescent="0.25">
      <c r="A838" s="140"/>
      <c r="B838" s="139"/>
      <c r="C838" s="143"/>
      <c r="D838" s="139"/>
      <c r="E838" s="139"/>
      <c r="F838" s="143"/>
      <c r="G838" s="139"/>
      <c r="H838" s="139"/>
      <c r="I838" s="141"/>
      <c r="J838" s="139"/>
      <c r="K838" s="145"/>
      <c r="L838" s="145"/>
      <c r="M838" s="1" t="s">
        <v>382</v>
      </c>
      <c r="N838" s="1">
        <v>475750.76</v>
      </c>
      <c r="O838" s="1" t="s">
        <v>97</v>
      </c>
      <c r="P838" s="142"/>
      <c r="Q838" s="143"/>
    </row>
    <row r="839" spans="1:17" ht="63" x14ac:dyDescent="0.25">
      <c r="A839" s="140"/>
      <c r="B839" s="139"/>
      <c r="C839" s="143"/>
      <c r="D839" s="139"/>
      <c r="E839" s="139"/>
      <c r="F839" s="143"/>
      <c r="G839" s="139"/>
      <c r="H839" s="139"/>
      <c r="I839" s="141"/>
      <c r="J839" s="139"/>
      <c r="K839" s="145"/>
      <c r="L839" s="145"/>
      <c r="M839" s="1" t="s">
        <v>155</v>
      </c>
      <c r="N839" s="1"/>
      <c r="O839" s="1"/>
      <c r="P839" s="142"/>
      <c r="Q839" s="143"/>
    </row>
    <row r="840" spans="1:17" ht="110.25" x14ac:dyDescent="0.25">
      <c r="A840" s="140"/>
      <c r="B840" s="139"/>
      <c r="C840" s="143"/>
      <c r="D840" s="139"/>
      <c r="E840" s="139"/>
      <c r="F840" s="143"/>
      <c r="G840" s="139"/>
      <c r="H840" s="139"/>
      <c r="I840" s="141"/>
      <c r="J840" s="139"/>
      <c r="K840" s="145"/>
      <c r="L840" s="145"/>
      <c r="M840" s="1" t="s">
        <v>383</v>
      </c>
      <c r="N840" s="1">
        <v>247260.81</v>
      </c>
      <c r="O840" s="1" t="s">
        <v>110</v>
      </c>
      <c r="P840" s="142"/>
      <c r="Q840" s="143"/>
    </row>
    <row r="841" spans="1:17" ht="63" x14ac:dyDescent="0.25">
      <c r="A841" s="140"/>
      <c r="B841" s="139"/>
      <c r="C841" s="143"/>
      <c r="D841" s="139"/>
      <c r="E841" s="139"/>
      <c r="F841" s="143"/>
      <c r="G841" s="139"/>
      <c r="H841" s="139"/>
      <c r="I841" s="141"/>
      <c r="J841" s="139"/>
      <c r="K841" s="145"/>
      <c r="L841" s="145"/>
      <c r="M841" s="1" t="s">
        <v>153</v>
      </c>
      <c r="N841" s="1">
        <v>177053.11000000002</v>
      </c>
      <c r="O841" s="1" t="s">
        <v>111</v>
      </c>
      <c r="P841" s="142"/>
      <c r="Q841" s="143"/>
    </row>
    <row r="842" spans="1:17" ht="31.5" x14ac:dyDescent="0.25">
      <c r="A842" s="140"/>
      <c r="B842" s="139"/>
      <c r="C842" s="143"/>
      <c r="D842" s="139"/>
      <c r="E842" s="139"/>
      <c r="F842" s="143"/>
      <c r="G842" s="139"/>
      <c r="H842" s="139"/>
      <c r="I842" s="141"/>
      <c r="J842" s="139"/>
      <c r="K842" s="145"/>
      <c r="L842" s="145"/>
      <c r="M842" s="141" t="s">
        <v>154</v>
      </c>
      <c r="N842" s="1">
        <v>470180.99</v>
      </c>
      <c r="O842" s="1" t="s">
        <v>223</v>
      </c>
      <c r="P842" s="142"/>
      <c r="Q842" s="143"/>
    </row>
    <row r="843" spans="1:17" ht="31.5" x14ac:dyDescent="0.25">
      <c r="A843" s="140"/>
      <c r="B843" s="139"/>
      <c r="C843" s="143"/>
      <c r="D843" s="139"/>
      <c r="E843" s="139"/>
      <c r="F843" s="143"/>
      <c r="G843" s="139"/>
      <c r="H843" s="139"/>
      <c r="I843" s="141"/>
      <c r="J843" s="139"/>
      <c r="K843" s="145"/>
      <c r="L843" s="145"/>
      <c r="M843" s="141"/>
      <c r="N843" s="1">
        <v>675851.29</v>
      </c>
      <c r="O843" s="1" t="s">
        <v>224</v>
      </c>
      <c r="P843" s="142"/>
      <c r="Q843" s="143"/>
    </row>
    <row r="844" spans="1:17" ht="31.5" x14ac:dyDescent="0.25">
      <c r="A844" s="140"/>
      <c r="B844" s="139"/>
      <c r="C844" s="143"/>
      <c r="D844" s="139"/>
      <c r="E844" s="139"/>
      <c r="F844" s="143"/>
      <c r="G844" s="139"/>
      <c r="H844" s="139"/>
      <c r="I844" s="141"/>
      <c r="J844" s="139"/>
      <c r="K844" s="145"/>
      <c r="L844" s="145"/>
      <c r="M844" s="141"/>
      <c r="N844" s="1">
        <v>259012.88999999998</v>
      </c>
      <c r="O844" s="1" t="s">
        <v>225</v>
      </c>
      <c r="P844" s="142"/>
      <c r="Q844" s="143"/>
    </row>
    <row r="845" spans="1:17" x14ac:dyDescent="0.25">
      <c r="A845" s="140"/>
      <c r="B845" s="139"/>
      <c r="C845" s="143"/>
      <c r="D845" s="139"/>
      <c r="E845" s="139"/>
      <c r="F845" s="143"/>
      <c r="G845" s="139"/>
      <c r="H845" s="139"/>
      <c r="I845" s="141"/>
      <c r="J845" s="139"/>
      <c r="K845" s="145"/>
      <c r="L845" s="145"/>
      <c r="M845" s="141"/>
      <c r="N845" s="1">
        <v>236703.75</v>
      </c>
      <c r="O845" s="1" t="s">
        <v>281</v>
      </c>
      <c r="P845" s="142"/>
      <c r="Q845" s="143"/>
    </row>
    <row r="846" spans="1:17" x14ac:dyDescent="0.25">
      <c r="A846" s="140"/>
      <c r="B846" s="139"/>
      <c r="C846" s="143"/>
      <c r="D846" s="139"/>
      <c r="E846" s="139"/>
      <c r="F846" s="143"/>
      <c r="G846" s="139"/>
      <c r="H846" s="139"/>
      <c r="I846" s="141"/>
      <c r="J846" s="139"/>
      <c r="K846" s="145"/>
      <c r="L846" s="145"/>
      <c r="M846" s="141"/>
      <c r="N846" s="1">
        <v>98086.84</v>
      </c>
      <c r="O846" s="1" t="s">
        <v>282</v>
      </c>
      <c r="P846" s="142"/>
      <c r="Q846" s="143"/>
    </row>
    <row r="847" spans="1:17" ht="63" customHeight="1" x14ac:dyDescent="0.25">
      <c r="A847" s="140"/>
      <c r="B847" s="139"/>
      <c r="C847" s="143"/>
      <c r="D847" s="139"/>
      <c r="E847" s="139"/>
      <c r="F847" s="143"/>
      <c r="G847" s="139"/>
      <c r="H847" s="139"/>
      <c r="I847" s="141"/>
      <c r="J847" s="139"/>
      <c r="K847" s="145"/>
      <c r="L847" s="145"/>
      <c r="M847" s="141" t="s">
        <v>226</v>
      </c>
      <c r="N847" s="1">
        <v>649265.54</v>
      </c>
      <c r="O847" s="13" t="s">
        <v>330</v>
      </c>
      <c r="P847" s="142"/>
      <c r="Q847" s="143"/>
    </row>
    <row r="848" spans="1:17" x14ac:dyDescent="0.25">
      <c r="A848" s="140"/>
      <c r="B848" s="139"/>
      <c r="C848" s="143"/>
      <c r="D848" s="139"/>
      <c r="E848" s="139"/>
      <c r="F848" s="143"/>
      <c r="G848" s="139"/>
      <c r="H848" s="139"/>
      <c r="I848" s="141"/>
      <c r="J848" s="139"/>
      <c r="K848" s="145"/>
      <c r="L848" s="145"/>
      <c r="M848" s="141"/>
      <c r="N848" s="1">
        <v>419693.15</v>
      </c>
      <c r="O848" s="13" t="s">
        <v>376</v>
      </c>
      <c r="P848" s="142"/>
      <c r="Q848" s="143"/>
    </row>
    <row r="849" spans="1:17" x14ac:dyDescent="0.25">
      <c r="A849" s="140"/>
      <c r="B849" s="139"/>
      <c r="C849" s="143"/>
      <c r="D849" s="139"/>
      <c r="E849" s="139"/>
      <c r="F849" s="143"/>
      <c r="G849" s="139"/>
      <c r="H849" s="139"/>
      <c r="I849" s="141"/>
      <c r="J849" s="139"/>
      <c r="K849" s="145"/>
      <c r="L849" s="145"/>
      <c r="M849" s="141"/>
      <c r="N849" s="1">
        <v>197356.22</v>
      </c>
      <c r="O849" s="13" t="s">
        <v>377</v>
      </c>
      <c r="P849" s="142"/>
      <c r="Q849" s="143"/>
    </row>
    <row r="850" spans="1:17" ht="94.5" x14ac:dyDescent="0.25">
      <c r="A850" s="140"/>
      <c r="B850" s="139"/>
      <c r="C850" s="143"/>
      <c r="D850" s="139"/>
      <c r="E850" s="139"/>
      <c r="F850" s="143"/>
      <c r="G850" s="139"/>
      <c r="H850" s="139"/>
      <c r="I850" s="141"/>
      <c r="J850" s="139"/>
      <c r="K850" s="145"/>
      <c r="L850" s="145"/>
      <c r="M850" s="2" t="s">
        <v>375</v>
      </c>
      <c r="N850" s="1"/>
      <c r="O850" s="13"/>
      <c r="P850" s="142"/>
      <c r="Q850" s="143"/>
    </row>
    <row r="851" spans="1:17" ht="94.5" x14ac:dyDescent="0.25">
      <c r="A851" s="140"/>
      <c r="B851" s="139"/>
      <c r="C851" s="143"/>
      <c r="D851" s="139"/>
      <c r="E851" s="139"/>
      <c r="F851" s="143"/>
      <c r="G851" s="139"/>
      <c r="H851" s="139"/>
      <c r="I851" s="141"/>
      <c r="J851" s="139"/>
      <c r="K851" s="145"/>
      <c r="L851" s="145"/>
      <c r="M851" s="2" t="s">
        <v>535</v>
      </c>
      <c r="N851" s="1"/>
      <c r="O851" s="13"/>
      <c r="P851" s="142"/>
      <c r="Q851" s="143"/>
    </row>
    <row r="852" spans="1:17" ht="94.5" x14ac:dyDescent="0.25">
      <c r="A852" s="138"/>
      <c r="B852" s="139"/>
      <c r="C852" s="143"/>
      <c r="D852" s="139"/>
      <c r="E852" s="139"/>
      <c r="F852" s="143"/>
      <c r="G852" s="139"/>
      <c r="H852" s="139"/>
      <c r="I852" s="141"/>
      <c r="J852" s="139"/>
      <c r="K852" s="145"/>
      <c r="L852" s="145"/>
      <c r="M852" s="2" t="s">
        <v>1242</v>
      </c>
      <c r="N852" s="1"/>
      <c r="O852" s="13"/>
      <c r="P852" s="142"/>
      <c r="Q852" s="143"/>
    </row>
    <row r="853" spans="1:17" ht="157.5" customHeight="1" x14ac:dyDescent="0.25">
      <c r="A853" s="137">
        <v>3</v>
      </c>
      <c r="B853" s="139" t="s">
        <v>2</v>
      </c>
      <c r="C853" s="143" t="s">
        <v>93</v>
      </c>
      <c r="D853" s="139" t="s">
        <v>91</v>
      </c>
      <c r="E853" s="139" t="s">
        <v>44</v>
      </c>
      <c r="F853" s="143">
        <v>1</v>
      </c>
      <c r="G853" s="139" t="s">
        <v>75</v>
      </c>
      <c r="H853" s="139" t="s">
        <v>100</v>
      </c>
      <c r="I853" s="141">
        <v>13590578.736</v>
      </c>
      <c r="J853" s="139" t="s">
        <v>26</v>
      </c>
      <c r="K853" s="145" t="s">
        <v>64</v>
      </c>
      <c r="L853" s="145" t="s">
        <v>160</v>
      </c>
      <c r="M853" s="14" t="s">
        <v>165</v>
      </c>
      <c r="N853" s="1"/>
      <c r="O853" s="1"/>
      <c r="P853" s="142">
        <f>SUM(N853:N855)</f>
        <v>0</v>
      </c>
      <c r="Q853" s="143" t="s">
        <v>13</v>
      </c>
    </row>
    <row r="854" spans="1:17" ht="94.5" x14ac:dyDescent="0.25">
      <c r="A854" s="140"/>
      <c r="B854" s="139"/>
      <c r="C854" s="143"/>
      <c r="D854" s="139"/>
      <c r="E854" s="139"/>
      <c r="F854" s="143"/>
      <c r="G854" s="139"/>
      <c r="H854" s="139"/>
      <c r="I854" s="141"/>
      <c r="J854" s="139"/>
      <c r="K854" s="145"/>
      <c r="L854" s="145"/>
      <c r="M854" s="2" t="s">
        <v>536</v>
      </c>
      <c r="N854" s="1"/>
      <c r="O854" s="1"/>
      <c r="P854" s="142"/>
      <c r="Q854" s="143"/>
    </row>
    <row r="855" spans="1:17" ht="94.5" x14ac:dyDescent="0.25">
      <c r="A855" s="138"/>
      <c r="B855" s="139"/>
      <c r="C855" s="143"/>
      <c r="D855" s="139"/>
      <c r="E855" s="139"/>
      <c r="F855" s="143"/>
      <c r="G855" s="139"/>
      <c r="H855" s="139"/>
      <c r="I855" s="141"/>
      <c r="J855" s="139"/>
      <c r="K855" s="145"/>
      <c r="L855" s="145"/>
      <c r="M855" s="2" t="s">
        <v>816</v>
      </c>
      <c r="N855" s="1"/>
      <c r="O855" s="1"/>
      <c r="P855" s="142"/>
      <c r="Q855" s="143"/>
    </row>
    <row r="856" spans="1:17" ht="31.5" x14ac:dyDescent="0.25">
      <c r="A856" s="143">
        <v>4</v>
      </c>
      <c r="B856" s="139" t="s">
        <v>43</v>
      </c>
      <c r="C856" s="139" t="s">
        <v>166</v>
      </c>
      <c r="D856" s="139" t="s">
        <v>92</v>
      </c>
      <c r="E856" s="139" t="s">
        <v>15</v>
      </c>
      <c r="F856" s="143" t="s">
        <v>15</v>
      </c>
      <c r="G856" s="139" t="s">
        <v>75</v>
      </c>
      <c r="H856" s="139" t="s">
        <v>100</v>
      </c>
      <c r="I856" s="141">
        <v>1698822.3419999999</v>
      </c>
      <c r="J856" s="139" t="s">
        <v>26</v>
      </c>
      <c r="K856" s="145" t="s">
        <v>119</v>
      </c>
      <c r="L856" s="145" t="s">
        <v>143</v>
      </c>
      <c r="M856" s="144" t="s">
        <v>15</v>
      </c>
      <c r="N856" s="1">
        <v>243241</v>
      </c>
      <c r="O856" s="1" t="s">
        <v>159</v>
      </c>
      <c r="P856" s="142">
        <f>SUM(N856:N862)</f>
        <v>1698784.62</v>
      </c>
      <c r="Q856" s="143" t="s">
        <v>14</v>
      </c>
    </row>
    <row r="857" spans="1:17" ht="31.5" x14ac:dyDescent="0.25">
      <c r="A857" s="143"/>
      <c r="B857" s="139"/>
      <c r="C857" s="139"/>
      <c r="D857" s="139"/>
      <c r="E857" s="139"/>
      <c r="F857" s="143"/>
      <c r="G857" s="139"/>
      <c r="H857" s="139"/>
      <c r="I857" s="141"/>
      <c r="J857" s="139"/>
      <c r="K857" s="145"/>
      <c r="L857" s="145"/>
      <c r="M857" s="144"/>
      <c r="N857" s="1">
        <v>268336.79000000004</v>
      </c>
      <c r="O857" s="1" t="s">
        <v>112</v>
      </c>
      <c r="P857" s="142"/>
      <c r="Q857" s="143"/>
    </row>
    <row r="858" spans="1:17" ht="31.5" x14ac:dyDescent="0.25">
      <c r="A858" s="143"/>
      <c r="B858" s="139"/>
      <c r="C858" s="139"/>
      <c r="D858" s="139"/>
      <c r="E858" s="139"/>
      <c r="F858" s="143"/>
      <c r="G858" s="139"/>
      <c r="H858" s="139"/>
      <c r="I858" s="141"/>
      <c r="J858" s="139"/>
      <c r="K858" s="145"/>
      <c r="L858" s="145"/>
      <c r="M858" s="144"/>
      <c r="N858" s="1">
        <v>231168.33</v>
      </c>
      <c r="O858" s="1" t="s">
        <v>113</v>
      </c>
      <c r="P858" s="142"/>
      <c r="Q858" s="143"/>
    </row>
    <row r="859" spans="1:17" ht="31.5" x14ac:dyDescent="0.25">
      <c r="A859" s="143"/>
      <c r="B859" s="139"/>
      <c r="C859" s="139"/>
      <c r="D859" s="139"/>
      <c r="E859" s="139"/>
      <c r="F859" s="143"/>
      <c r="G859" s="139"/>
      <c r="H859" s="139"/>
      <c r="I859" s="141"/>
      <c r="J859" s="139"/>
      <c r="K859" s="145"/>
      <c r="L859" s="145"/>
      <c r="M859" s="144"/>
      <c r="N859" s="1">
        <v>235522.30000000002</v>
      </c>
      <c r="O859" s="1" t="s">
        <v>161</v>
      </c>
      <c r="P859" s="142"/>
      <c r="Q859" s="143"/>
    </row>
    <row r="860" spans="1:17" ht="31.5" x14ac:dyDescent="0.25">
      <c r="A860" s="143"/>
      <c r="B860" s="139"/>
      <c r="C860" s="139"/>
      <c r="D860" s="139"/>
      <c r="E860" s="139"/>
      <c r="F860" s="143"/>
      <c r="G860" s="139"/>
      <c r="H860" s="139"/>
      <c r="I860" s="141"/>
      <c r="J860" s="139"/>
      <c r="K860" s="145"/>
      <c r="L860" s="145"/>
      <c r="M860" s="144"/>
      <c r="N860" s="1">
        <v>197698.98</v>
      </c>
      <c r="O860" s="1" t="s">
        <v>162</v>
      </c>
      <c r="P860" s="142"/>
      <c r="Q860" s="143"/>
    </row>
    <row r="861" spans="1:17" ht="31.5" x14ac:dyDescent="0.25">
      <c r="A861" s="143"/>
      <c r="B861" s="139"/>
      <c r="C861" s="139"/>
      <c r="D861" s="139"/>
      <c r="E861" s="139"/>
      <c r="F861" s="143"/>
      <c r="G861" s="139"/>
      <c r="H861" s="139"/>
      <c r="I861" s="141"/>
      <c r="J861" s="139"/>
      <c r="K861" s="145"/>
      <c r="L861" s="145"/>
      <c r="M861" s="144"/>
      <c r="N861" s="1">
        <v>327789.31</v>
      </c>
      <c r="O861" s="1" t="s">
        <v>227</v>
      </c>
      <c r="P861" s="142"/>
      <c r="Q861" s="143"/>
    </row>
    <row r="862" spans="1:17" ht="31.5" x14ac:dyDescent="0.25">
      <c r="A862" s="143"/>
      <c r="B862" s="139"/>
      <c r="C862" s="139"/>
      <c r="D862" s="139"/>
      <c r="E862" s="139"/>
      <c r="F862" s="143"/>
      <c r="G862" s="139"/>
      <c r="H862" s="139"/>
      <c r="I862" s="141"/>
      <c r="J862" s="139"/>
      <c r="K862" s="145"/>
      <c r="L862" s="145"/>
      <c r="M862" s="144"/>
      <c r="N862" s="1">
        <v>195027.91</v>
      </c>
      <c r="O862" s="1" t="s">
        <v>283</v>
      </c>
      <c r="P862" s="142"/>
      <c r="Q862" s="143"/>
    </row>
    <row r="863" spans="1:17" x14ac:dyDescent="0.25">
      <c r="A863" s="143">
        <v>5</v>
      </c>
      <c r="B863" s="139" t="s">
        <v>43</v>
      </c>
      <c r="C863" s="139" t="s">
        <v>167</v>
      </c>
      <c r="D863" s="139" t="s">
        <v>164</v>
      </c>
      <c r="E863" s="139" t="s">
        <v>15</v>
      </c>
      <c r="F863" s="143" t="s">
        <v>15</v>
      </c>
      <c r="G863" s="139" t="s">
        <v>75</v>
      </c>
      <c r="H863" s="139" t="s">
        <v>100</v>
      </c>
      <c r="I863" s="141">
        <v>566274.11399999994</v>
      </c>
      <c r="J863" s="139" t="s">
        <v>26</v>
      </c>
      <c r="K863" s="145" t="s">
        <v>163</v>
      </c>
      <c r="L863" s="145" t="s">
        <v>117</v>
      </c>
      <c r="M863" s="144" t="s">
        <v>15</v>
      </c>
      <c r="N863" s="1">
        <v>93403.22</v>
      </c>
      <c r="O863" s="1" t="s">
        <v>228</v>
      </c>
      <c r="P863" s="142">
        <f>SUM(N863:N865)</f>
        <v>565927.48</v>
      </c>
      <c r="Q863" s="143" t="s">
        <v>14</v>
      </c>
    </row>
    <row r="864" spans="1:17" x14ac:dyDescent="0.25">
      <c r="A864" s="143"/>
      <c r="B864" s="139"/>
      <c r="C864" s="139"/>
      <c r="D864" s="139"/>
      <c r="E864" s="139"/>
      <c r="F864" s="143"/>
      <c r="G864" s="139"/>
      <c r="H864" s="139"/>
      <c r="I864" s="141"/>
      <c r="J864" s="139"/>
      <c r="K864" s="145"/>
      <c r="L864" s="145"/>
      <c r="M864" s="144"/>
      <c r="N864" s="1">
        <v>189729.32</v>
      </c>
      <c r="O864" s="1" t="s">
        <v>284</v>
      </c>
      <c r="P864" s="142"/>
      <c r="Q864" s="143"/>
    </row>
    <row r="865" spans="1:17" ht="31.5" x14ac:dyDescent="0.25">
      <c r="A865" s="143"/>
      <c r="B865" s="139"/>
      <c r="C865" s="139"/>
      <c r="D865" s="139"/>
      <c r="E865" s="139"/>
      <c r="F865" s="143"/>
      <c r="G865" s="139"/>
      <c r="H865" s="139"/>
      <c r="I865" s="141"/>
      <c r="J865" s="139"/>
      <c r="K865" s="145"/>
      <c r="L865" s="145"/>
      <c r="M865" s="144"/>
      <c r="N865" s="1">
        <v>282794.94</v>
      </c>
      <c r="O865" s="1" t="s">
        <v>285</v>
      </c>
      <c r="P865" s="142"/>
      <c r="Q865" s="143"/>
    </row>
    <row r="866" spans="1:17" ht="47.25" x14ac:dyDescent="0.25">
      <c r="A866" s="143">
        <v>6</v>
      </c>
      <c r="B866" s="139" t="s">
        <v>43</v>
      </c>
      <c r="C866" s="139" t="s">
        <v>229</v>
      </c>
      <c r="D866" s="139" t="s">
        <v>168</v>
      </c>
      <c r="E866" s="139" t="s">
        <v>15</v>
      </c>
      <c r="F866" s="143" t="s">
        <v>15</v>
      </c>
      <c r="G866" s="139" t="s">
        <v>75</v>
      </c>
      <c r="H866" s="139" t="s">
        <v>100</v>
      </c>
      <c r="I866" s="141">
        <v>849411.17099999997</v>
      </c>
      <c r="J866" s="139" t="s">
        <v>26</v>
      </c>
      <c r="K866" s="145" t="s">
        <v>150</v>
      </c>
      <c r="L866" s="145" t="s">
        <v>169</v>
      </c>
      <c r="M866" s="144" t="s">
        <v>15</v>
      </c>
      <c r="N866" s="1">
        <v>282958.56</v>
      </c>
      <c r="O866" s="1" t="s">
        <v>286</v>
      </c>
      <c r="P866" s="142">
        <f>SUM(N866:N868)</f>
        <v>844996.27</v>
      </c>
      <c r="Q866" s="143" t="s">
        <v>14</v>
      </c>
    </row>
    <row r="867" spans="1:17" ht="47.25" x14ac:dyDescent="0.25">
      <c r="A867" s="143"/>
      <c r="B867" s="139"/>
      <c r="C867" s="139"/>
      <c r="D867" s="139"/>
      <c r="E867" s="139"/>
      <c r="F867" s="143"/>
      <c r="G867" s="139"/>
      <c r="H867" s="139"/>
      <c r="I867" s="141"/>
      <c r="J867" s="139"/>
      <c r="K867" s="145"/>
      <c r="L867" s="145"/>
      <c r="M867" s="144"/>
      <c r="N867" s="1">
        <v>279021.32</v>
      </c>
      <c r="O867" s="1" t="s">
        <v>287</v>
      </c>
      <c r="P867" s="142"/>
      <c r="Q867" s="143"/>
    </row>
    <row r="868" spans="1:17" ht="31.5" x14ac:dyDescent="0.25">
      <c r="A868" s="143"/>
      <c r="B868" s="139"/>
      <c r="C868" s="139"/>
      <c r="D868" s="139"/>
      <c r="E868" s="139"/>
      <c r="F868" s="143"/>
      <c r="G868" s="139"/>
      <c r="H868" s="139"/>
      <c r="I868" s="141"/>
      <c r="J868" s="139"/>
      <c r="K868" s="145"/>
      <c r="L868" s="145"/>
      <c r="M868" s="144"/>
      <c r="N868" s="1">
        <v>283016.39</v>
      </c>
      <c r="O868" s="1" t="s">
        <v>288</v>
      </c>
      <c r="P868" s="142"/>
      <c r="Q868" s="143"/>
    </row>
    <row r="869" spans="1:17" ht="157.5" customHeight="1" x14ac:dyDescent="0.25">
      <c r="A869" s="143">
        <v>7</v>
      </c>
      <c r="B869" s="139" t="s">
        <v>43</v>
      </c>
      <c r="C869" s="139" t="s">
        <v>231</v>
      </c>
      <c r="D869" s="139" t="s">
        <v>168</v>
      </c>
      <c r="E869" s="139" t="s">
        <v>15</v>
      </c>
      <c r="F869" s="143" t="s">
        <v>15</v>
      </c>
      <c r="G869" s="139" t="s">
        <v>75</v>
      </c>
      <c r="H869" s="139" t="s">
        <v>100</v>
      </c>
      <c r="I869" s="141">
        <v>849411.17099999997</v>
      </c>
      <c r="J869" s="139" t="s">
        <v>26</v>
      </c>
      <c r="K869" s="145" t="s">
        <v>230</v>
      </c>
      <c r="L869" s="145" t="s">
        <v>130</v>
      </c>
      <c r="M869" s="144" t="s">
        <v>15</v>
      </c>
      <c r="N869" s="13">
        <f>189729.32+42883.43</f>
        <v>232612.75</v>
      </c>
      <c r="O869" s="1" t="s">
        <v>331</v>
      </c>
      <c r="P869" s="142">
        <f>SUM(N869:N871)</f>
        <v>798507.02</v>
      </c>
      <c r="Q869" s="143" t="s">
        <v>14</v>
      </c>
    </row>
    <row r="870" spans="1:17" ht="31.5" x14ac:dyDescent="0.25">
      <c r="A870" s="143"/>
      <c r="B870" s="139"/>
      <c r="C870" s="139"/>
      <c r="D870" s="139"/>
      <c r="E870" s="139"/>
      <c r="F870" s="143"/>
      <c r="G870" s="139"/>
      <c r="H870" s="139"/>
      <c r="I870" s="141"/>
      <c r="J870" s="139"/>
      <c r="K870" s="145"/>
      <c r="L870" s="145"/>
      <c r="M870" s="144"/>
      <c r="N870" s="13">
        <f>189729.32+93288.74</f>
        <v>283018.06</v>
      </c>
      <c r="O870" s="1" t="s">
        <v>338</v>
      </c>
      <c r="P870" s="142"/>
      <c r="Q870" s="143"/>
    </row>
    <row r="871" spans="1:17" ht="31.5" x14ac:dyDescent="0.25">
      <c r="A871" s="143"/>
      <c r="B871" s="139"/>
      <c r="C871" s="139"/>
      <c r="D871" s="139"/>
      <c r="E871" s="139"/>
      <c r="F871" s="143"/>
      <c r="G871" s="139"/>
      <c r="H871" s="139"/>
      <c r="I871" s="141"/>
      <c r="J871" s="139"/>
      <c r="K871" s="145"/>
      <c r="L871" s="145"/>
      <c r="M871" s="144"/>
      <c r="N871" s="13">
        <f>93146.89+189729.32</f>
        <v>282876.21000000002</v>
      </c>
      <c r="O871" s="1" t="s">
        <v>332</v>
      </c>
      <c r="P871" s="142"/>
      <c r="Q871" s="143"/>
    </row>
    <row r="872" spans="1:17" ht="157.5" customHeight="1" x14ac:dyDescent="0.25">
      <c r="A872" s="137">
        <v>8</v>
      </c>
      <c r="B872" s="139" t="s">
        <v>43</v>
      </c>
      <c r="C872" s="139" t="s">
        <v>290</v>
      </c>
      <c r="D872" s="139" t="s">
        <v>289</v>
      </c>
      <c r="E872" s="139" t="s">
        <v>15</v>
      </c>
      <c r="F872" s="143" t="s">
        <v>15</v>
      </c>
      <c r="G872" s="139" t="s">
        <v>75</v>
      </c>
      <c r="H872" s="139" t="s">
        <v>100</v>
      </c>
      <c r="I872" s="141">
        <v>1698822.34</v>
      </c>
      <c r="J872" s="139" t="s">
        <v>26</v>
      </c>
      <c r="K872" s="145" t="s">
        <v>291</v>
      </c>
      <c r="L872" s="145" t="s">
        <v>232</v>
      </c>
      <c r="M872" s="144" t="s">
        <v>15</v>
      </c>
      <c r="N872" s="13">
        <v>282851.8</v>
      </c>
      <c r="O872" s="1" t="s">
        <v>384</v>
      </c>
      <c r="P872" s="142">
        <f>SUM(N872:N879)</f>
        <v>1697898.5300000003</v>
      </c>
      <c r="Q872" s="143" t="s">
        <v>14</v>
      </c>
    </row>
    <row r="873" spans="1:17" ht="31.5" x14ac:dyDescent="0.25">
      <c r="A873" s="140"/>
      <c r="B873" s="139"/>
      <c r="C873" s="139"/>
      <c r="D873" s="139"/>
      <c r="E873" s="139"/>
      <c r="F873" s="143"/>
      <c r="G873" s="139"/>
      <c r="H873" s="139"/>
      <c r="I873" s="141"/>
      <c r="J873" s="139"/>
      <c r="K873" s="145"/>
      <c r="L873" s="145"/>
      <c r="M873" s="144"/>
      <c r="N873" s="13">
        <v>283042.93</v>
      </c>
      <c r="O873" s="1" t="s">
        <v>385</v>
      </c>
      <c r="P873" s="142"/>
      <c r="Q873" s="143"/>
    </row>
    <row r="874" spans="1:17" ht="31.5" x14ac:dyDescent="0.25">
      <c r="A874" s="140"/>
      <c r="B874" s="139"/>
      <c r="C874" s="139"/>
      <c r="D874" s="139"/>
      <c r="E874" s="139"/>
      <c r="F874" s="143"/>
      <c r="G874" s="139"/>
      <c r="H874" s="139"/>
      <c r="I874" s="141"/>
      <c r="J874" s="139"/>
      <c r="K874" s="145"/>
      <c r="L874" s="145"/>
      <c r="M874" s="144"/>
      <c r="N874" s="13">
        <v>282918.81</v>
      </c>
      <c r="O874" s="1" t="s">
        <v>386</v>
      </c>
      <c r="P874" s="142"/>
      <c r="Q874" s="143"/>
    </row>
    <row r="875" spans="1:17" ht="31.5" x14ac:dyDescent="0.25">
      <c r="A875" s="140"/>
      <c r="B875" s="139"/>
      <c r="C875" s="139"/>
      <c r="D875" s="139"/>
      <c r="E875" s="139"/>
      <c r="F875" s="143"/>
      <c r="G875" s="139"/>
      <c r="H875" s="139"/>
      <c r="I875" s="141"/>
      <c r="J875" s="139"/>
      <c r="K875" s="145"/>
      <c r="L875" s="145"/>
      <c r="M875" s="144"/>
      <c r="N875" s="13">
        <v>283025.55</v>
      </c>
      <c r="O875" s="1" t="s">
        <v>387</v>
      </c>
      <c r="P875" s="142"/>
      <c r="Q875" s="143"/>
    </row>
    <row r="876" spans="1:17" x14ac:dyDescent="0.25">
      <c r="A876" s="140"/>
      <c r="B876" s="139"/>
      <c r="C876" s="139"/>
      <c r="D876" s="139"/>
      <c r="E876" s="139"/>
      <c r="F876" s="143"/>
      <c r="G876" s="139"/>
      <c r="H876" s="139"/>
      <c r="I876" s="141"/>
      <c r="J876" s="139"/>
      <c r="K876" s="145"/>
      <c r="L876" s="145"/>
      <c r="M876" s="144"/>
      <c r="N876" s="13">
        <v>93335.98</v>
      </c>
      <c r="O876" s="1" t="s">
        <v>408</v>
      </c>
      <c r="P876" s="142"/>
      <c r="Q876" s="143"/>
    </row>
    <row r="877" spans="1:17" x14ac:dyDescent="0.25">
      <c r="A877" s="140"/>
      <c r="B877" s="139"/>
      <c r="C877" s="139"/>
      <c r="D877" s="139"/>
      <c r="E877" s="139"/>
      <c r="F877" s="143"/>
      <c r="G877" s="139"/>
      <c r="H877" s="139"/>
      <c r="I877" s="141"/>
      <c r="J877" s="139"/>
      <c r="K877" s="145"/>
      <c r="L877" s="145"/>
      <c r="M877" s="144"/>
      <c r="N877" s="13">
        <v>189729.32</v>
      </c>
      <c r="O877" s="13" t="s">
        <v>409</v>
      </c>
      <c r="P877" s="142"/>
      <c r="Q877" s="143"/>
    </row>
    <row r="878" spans="1:17" x14ac:dyDescent="0.25">
      <c r="A878" s="140"/>
      <c r="B878" s="139"/>
      <c r="C878" s="139"/>
      <c r="D878" s="139"/>
      <c r="E878" s="139"/>
      <c r="F878" s="143"/>
      <c r="G878" s="139"/>
      <c r="H878" s="139"/>
      <c r="I878" s="141"/>
      <c r="J878" s="139"/>
      <c r="K878" s="145"/>
      <c r="L878" s="145"/>
      <c r="M878" s="144"/>
      <c r="N878" s="13">
        <v>93264.82</v>
      </c>
      <c r="O878" s="1" t="s">
        <v>410</v>
      </c>
      <c r="P878" s="142"/>
      <c r="Q878" s="143"/>
    </row>
    <row r="879" spans="1:17" x14ac:dyDescent="0.25">
      <c r="A879" s="138"/>
      <c r="B879" s="139"/>
      <c r="C879" s="139"/>
      <c r="D879" s="139"/>
      <c r="E879" s="139"/>
      <c r="F879" s="143"/>
      <c r="G879" s="139"/>
      <c r="H879" s="139"/>
      <c r="I879" s="141"/>
      <c r="J879" s="139"/>
      <c r="K879" s="145"/>
      <c r="L879" s="145"/>
      <c r="M879" s="144"/>
      <c r="N879" s="13">
        <v>189729.32</v>
      </c>
      <c r="O879" s="1" t="s">
        <v>411</v>
      </c>
      <c r="P879" s="142"/>
      <c r="Q879" s="143"/>
    </row>
    <row r="880" spans="1:17" ht="157.5" customHeight="1" x14ac:dyDescent="0.25">
      <c r="A880" s="137">
        <v>9</v>
      </c>
      <c r="B880" s="139" t="s">
        <v>43</v>
      </c>
      <c r="C880" s="139" t="s">
        <v>378</v>
      </c>
      <c r="D880" s="139" t="s">
        <v>379</v>
      </c>
      <c r="E880" s="139" t="s">
        <v>15</v>
      </c>
      <c r="F880" s="143" t="s">
        <v>15</v>
      </c>
      <c r="G880" s="139" t="s">
        <v>75</v>
      </c>
      <c r="H880" s="139" t="s">
        <v>100</v>
      </c>
      <c r="I880" s="141">
        <v>849411.17099999997</v>
      </c>
      <c r="J880" s="139" t="s">
        <v>26</v>
      </c>
      <c r="K880" s="145" t="s">
        <v>341</v>
      </c>
      <c r="L880" s="145" t="s">
        <v>380</v>
      </c>
      <c r="M880" s="144" t="s">
        <v>15</v>
      </c>
      <c r="N880" s="1">
        <v>93294.93</v>
      </c>
      <c r="O880" s="1" t="s">
        <v>412</v>
      </c>
      <c r="P880" s="142">
        <f>SUM(N880:N885)</f>
        <v>849165.32000000007</v>
      </c>
      <c r="Q880" s="143" t="s">
        <v>14</v>
      </c>
    </row>
    <row r="881" spans="1:17" x14ac:dyDescent="0.25">
      <c r="A881" s="140"/>
      <c r="B881" s="139"/>
      <c r="C881" s="139"/>
      <c r="D881" s="139"/>
      <c r="E881" s="139"/>
      <c r="F881" s="143"/>
      <c r="G881" s="139"/>
      <c r="H881" s="139"/>
      <c r="I881" s="141"/>
      <c r="J881" s="139"/>
      <c r="K881" s="145"/>
      <c r="L881" s="145"/>
      <c r="M881" s="144"/>
      <c r="N881" s="1">
        <v>189729.32</v>
      </c>
      <c r="O881" s="1" t="s">
        <v>537</v>
      </c>
      <c r="P881" s="142"/>
      <c r="Q881" s="143"/>
    </row>
    <row r="882" spans="1:17" x14ac:dyDescent="0.25">
      <c r="A882" s="140"/>
      <c r="B882" s="139"/>
      <c r="C882" s="139"/>
      <c r="D882" s="139"/>
      <c r="E882" s="139"/>
      <c r="F882" s="143"/>
      <c r="G882" s="139"/>
      <c r="H882" s="139"/>
      <c r="I882" s="141"/>
      <c r="J882" s="139"/>
      <c r="K882" s="145"/>
      <c r="L882" s="145"/>
      <c r="M882" s="144"/>
      <c r="N882" s="1">
        <v>283136.46000000002</v>
      </c>
      <c r="O882" s="1" t="s">
        <v>538</v>
      </c>
      <c r="P882" s="142"/>
      <c r="Q882" s="143"/>
    </row>
    <row r="883" spans="1:17" x14ac:dyDescent="0.25">
      <c r="A883" s="140"/>
      <c r="B883" s="139"/>
      <c r="C883" s="139"/>
      <c r="D883" s="139"/>
      <c r="E883" s="139"/>
      <c r="F883" s="143"/>
      <c r="G883" s="139"/>
      <c r="H883" s="139"/>
      <c r="I883" s="141"/>
      <c r="J883" s="139"/>
      <c r="K883" s="145"/>
      <c r="L883" s="145"/>
      <c r="M883" s="144"/>
      <c r="N883" s="1">
        <v>38934.61</v>
      </c>
      <c r="O883" s="1" t="s">
        <v>539</v>
      </c>
      <c r="P883" s="142"/>
      <c r="Q883" s="143"/>
    </row>
    <row r="884" spans="1:17" x14ac:dyDescent="0.25">
      <c r="A884" s="140"/>
      <c r="B884" s="139"/>
      <c r="C884" s="139"/>
      <c r="D884" s="139"/>
      <c r="E884" s="139"/>
      <c r="F884" s="143"/>
      <c r="G884" s="139"/>
      <c r="H884" s="139"/>
      <c r="I884" s="141"/>
      <c r="J884" s="139"/>
      <c r="K884" s="145"/>
      <c r="L884" s="145"/>
      <c r="M884" s="144"/>
      <c r="N884" s="1">
        <v>54340.68</v>
      </c>
      <c r="O884" s="1" t="s">
        <v>540</v>
      </c>
      <c r="P884" s="142"/>
      <c r="Q884" s="143"/>
    </row>
    <row r="885" spans="1:17" x14ac:dyDescent="0.25">
      <c r="A885" s="138"/>
      <c r="B885" s="139"/>
      <c r="C885" s="139"/>
      <c r="D885" s="139"/>
      <c r="E885" s="139"/>
      <c r="F885" s="143"/>
      <c r="G885" s="139"/>
      <c r="H885" s="139"/>
      <c r="I885" s="141"/>
      <c r="J885" s="139"/>
      <c r="K885" s="145"/>
      <c r="L885" s="145"/>
      <c r="M885" s="144"/>
      <c r="N885" s="1">
        <v>189729.32</v>
      </c>
      <c r="O885" s="1" t="s">
        <v>541</v>
      </c>
      <c r="P885" s="142"/>
      <c r="Q885" s="143"/>
    </row>
    <row r="886" spans="1:17" ht="157.5" customHeight="1" x14ac:dyDescent="0.25">
      <c r="A886" s="137">
        <v>10</v>
      </c>
      <c r="B886" s="139" t="s">
        <v>43</v>
      </c>
      <c r="C886" s="139" t="s">
        <v>414</v>
      </c>
      <c r="D886" s="139" t="s">
        <v>416</v>
      </c>
      <c r="E886" s="139" t="s">
        <v>15</v>
      </c>
      <c r="F886" s="143" t="s">
        <v>15</v>
      </c>
      <c r="G886" s="139" t="s">
        <v>75</v>
      </c>
      <c r="H886" s="139" t="s">
        <v>100</v>
      </c>
      <c r="I886" s="141">
        <v>283137.05699999997</v>
      </c>
      <c r="J886" s="139" t="s">
        <v>26</v>
      </c>
      <c r="K886" s="145" t="s">
        <v>415</v>
      </c>
      <c r="L886" s="145" t="s">
        <v>391</v>
      </c>
      <c r="M886" s="144" t="s">
        <v>15</v>
      </c>
      <c r="N886" s="13">
        <v>93351.09</v>
      </c>
      <c r="O886" s="1" t="s">
        <v>542</v>
      </c>
      <c r="P886" s="142">
        <f>SUM(N886:N887)</f>
        <v>283080.41000000003</v>
      </c>
      <c r="Q886" s="143" t="s">
        <v>14</v>
      </c>
    </row>
    <row r="887" spans="1:17" x14ac:dyDescent="0.25">
      <c r="A887" s="138"/>
      <c r="B887" s="139"/>
      <c r="C887" s="139"/>
      <c r="D887" s="139"/>
      <c r="E887" s="139"/>
      <c r="F887" s="143"/>
      <c r="G887" s="139"/>
      <c r="H887" s="139"/>
      <c r="I887" s="141"/>
      <c r="J887" s="139"/>
      <c r="K887" s="145"/>
      <c r="L887" s="145"/>
      <c r="M887" s="144"/>
      <c r="N887" s="1">
        <v>189729.32</v>
      </c>
      <c r="O887" s="1" t="s">
        <v>543</v>
      </c>
      <c r="P887" s="142"/>
      <c r="Q887" s="143"/>
    </row>
    <row r="888" spans="1:17" ht="126" customHeight="1" x14ac:dyDescent="0.25">
      <c r="A888" s="137">
        <v>11</v>
      </c>
      <c r="B888" s="135" t="s">
        <v>43</v>
      </c>
      <c r="C888" s="135" t="s">
        <v>544</v>
      </c>
      <c r="D888" s="135" t="s">
        <v>545</v>
      </c>
      <c r="E888" s="135" t="s">
        <v>15</v>
      </c>
      <c r="F888" s="137" t="s">
        <v>15</v>
      </c>
      <c r="G888" s="137" t="s">
        <v>75</v>
      </c>
      <c r="H888" s="135" t="s">
        <v>100</v>
      </c>
      <c r="I888" s="146">
        <v>1698822.3419999999</v>
      </c>
      <c r="J888" s="135" t="s">
        <v>26</v>
      </c>
      <c r="K888" s="133" t="s">
        <v>421</v>
      </c>
      <c r="L888" s="150" t="s">
        <v>546</v>
      </c>
      <c r="M888" s="135" t="s">
        <v>817</v>
      </c>
      <c r="N888" s="1">
        <v>93215.67</v>
      </c>
      <c r="O888" s="1" t="s">
        <v>818</v>
      </c>
      <c r="P888" s="146">
        <f>SUM(N888:N899)</f>
        <v>1702070.2999999998</v>
      </c>
      <c r="Q888" s="137" t="s">
        <v>14</v>
      </c>
    </row>
    <row r="889" spans="1:17" x14ac:dyDescent="0.25">
      <c r="A889" s="140"/>
      <c r="B889" s="149"/>
      <c r="C889" s="149"/>
      <c r="D889" s="149"/>
      <c r="E889" s="149"/>
      <c r="F889" s="140"/>
      <c r="G889" s="140"/>
      <c r="H889" s="149"/>
      <c r="I889" s="147"/>
      <c r="J889" s="149"/>
      <c r="K889" s="153"/>
      <c r="L889" s="151"/>
      <c r="M889" s="149"/>
      <c r="N889" s="1">
        <v>189729.32</v>
      </c>
      <c r="O889" s="1" t="s">
        <v>819</v>
      </c>
      <c r="P889" s="147"/>
      <c r="Q889" s="140"/>
    </row>
    <row r="890" spans="1:17" x14ac:dyDescent="0.25">
      <c r="A890" s="140"/>
      <c r="B890" s="149"/>
      <c r="C890" s="149"/>
      <c r="D890" s="149"/>
      <c r="E890" s="149"/>
      <c r="F890" s="140"/>
      <c r="G890" s="140"/>
      <c r="H890" s="149"/>
      <c r="I890" s="147"/>
      <c r="J890" s="149"/>
      <c r="K890" s="153"/>
      <c r="L890" s="151"/>
      <c r="M890" s="149"/>
      <c r="N890" s="30">
        <v>93061.92</v>
      </c>
      <c r="O890" s="1" t="s">
        <v>1243</v>
      </c>
      <c r="P890" s="147"/>
      <c r="Q890" s="140"/>
    </row>
    <row r="891" spans="1:17" x14ac:dyDescent="0.25">
      <c r="A891" s="140"/>
      <c r="B891" s="149"/>
      <c r="C891" s="149"/>
      <c r="D891" s="149"/>
      <c r="E891" s="149"/>
      <c r="F891" s="140"/>
      <c r="G891" s="140"/>
      <c r="H891" s="149"/>
      <c r="I891" s="147"/>
      <c r="J891" s="149"/>
      <c r="K891" s="153"/>
      <c r="L891" s="151"/>
      <c r="M891" s="149"/>
      <c r="N891" s="13">
        <v>189729.32</v>
      </c>
      <c r="O891" s="13" t="s">
        <v>1244</v>
      </c>
      <c r="P891" s="147"/>
      <c r="Q891" s="140"/>
    </row>
    <row r="892" spans="1:17" x14ac:dyDescent="0.25">
      <c r="A892" s="140"/>
      <c r="B892" s="149"/>
      <c r="C892" s="149"/>
      <c r="D892" s="149"/>
      <c r="E892" s="149"/>
      <c r="F892" s="140"/>
      <c r="G892" s="140"/>
      <c r="H892" s="149"/>
      <c r="I892" s="147"/>
      <c r="J892" s="149"/>
      <c r="K892" s="153"/>
      <c r="L892" s="151"/>
      <c r="M892" s="149"/>
      <c r="N892" s="30">
        <v>93386.08</v>
      </c>
      <c r="O892" s="1" t="s">
        <v>1245</v>
      </c>
      <c r="P892" s="147"/>
      <c r="Q892" s="140"/>
    </row>
    <row r="893" spans="1:17" x14ac:dyDescent="0.25">
      <c r="A893" s="140"/>
      <c r="B893" s="149"/>
      <c r="C893" s="149"/>
      <c r="D893" s="149"/>
      <c r="E893" s="149"/>
      <c r="F893" s="140"/>
      <c r="G893" s="140"/>
      <c r="H893" s="149"/>
      <c r="I893" s="147"/>
      <c r="J893" s="149"/>
      <c r="K893" s="153"/>
      <c r="L893" s="151"/>
      <c r="M893" s="149"/>
      <c r="N893" s="1">
        <v>189729.32</v>
      </c>
      <c r="O893" s="1" t="s">
        <v>1246</v>
      </c>
      <c r="P893" s="147"/>
      <c r="Q893" s="140"/>
    </row>
    <row r="894" spans="1:17" x14ac:dyDescent="0.25">
      <c r="A894" s="140"/>
      <c r="B894" s="149"/>
      <c r="C894" s="149"/>
      <c r="D894" s="149"/>
      <c r="E894" s="149"/>
      <c r="F894" s="140"/>
      <c r="G894" s="140"/>
      <c r="H894" s="149"/>
      <c r="I894" s="147"/>
      <c r="J894" s="149"/>
      <c r="K894" s="153"/>
      <c r="L894" s="151"/>
      <c r="M894" s="149"/>
      <c r="N894" s="55">
        <f>94429.61</f>
        <v>94429.61</v>
      </c>
      <c r="O894" s="48" t="s">
        <v>3339</v>
      </c>
      <c r="P894" s="147"/>
      <c r="Q894" s="140"/>
    </row>
    <row r="895" spans="1:17" x14ac:dyDescent="0.25">
      <c r="A895" s="140"/>
      <c r="B895" s="149"/>
      <c r="C895" s="149"/>
      <c r="D895" s="149"/>
      <c r="E895" s="149"/>
      <c r="F895" s="140"/>
      <c r="G895" s="140"/>
      <c r="H895" s="149"/>
      <c r="I895" s="147"/>
      <c r="J895" s="149"/>
      <c r="K895" s="153"/>
      <c r="L895" s="151"/>
      <c r="M895" s="149"/>
      <c r="N895" s="35">
        <v>192918.04</v>
      </c>
      <c r="O895" s="35" t="s">
        <v>3340</v>
      </c>
      <c r="P895" s="147"/>
      <c r="Q895" s="140"/>
    </row>
    <row r="896" spans="1:17" x14ac:dyDescent="0.25">
      <c r="A896" s="140"/>
      <c r="B896" s="149"/>
      <c r="C896" s="149"/>
      <c r="D896" s="149"/>
      <c r="E896" s="149"/>
      <c r="F896" s="140"/>
      <c r="G896" s="140"/>
      <c r="H896" s="149"/>
      <c r="I896" s="147"/>
      <c r="J896" s="149"/>
      <c r="K896" s="153"/>
      <c r="L896" s="151"/>
      <c r="M896" s="149"/>
      <c r="N896" s="30">
        <v>85098.94</v>
      </c>
      <c r="O896" s="1" t="s">
        <v>1444</v>
      </c>
      <c r="P896" s="147"/>
      <c r="Q896" s="140"/>
    </row>
    <row r="897" spans="1:23" x14ac:dyDescent="0.25">
      <c r="A897" s="140"/>
      <c r="B897" s="149"/>
      <c r="C897" s="149"/>
      <c r="D897" s="149"/>
      <c r="E897" s="149"/>
      <c r="F897" s="140"/>
      <c r="G897" s="140"/>
      <c r="H897" s="149"/>
      <c r="I897" s="147"/>
      <c r="J897" s="149"/>
      <c r="K897" s="153"/>
      <c r="L897" s="151"/>
      <c r="M897" s="149"/>
      <c r="N897" s="1">
        <v>192918.04</v>
      </c>
      <c r="O897" s="1" t="s">
        <v>1445</v>
      </c>
      <c r="P897" s="147"/>
      <c r="Q897" s="140"/>
    </row>
    <row r="898" spans="1:23" x14ac:dyDescent="0.25">
      <c r="A898" s="140"/>
      <c r="B898" s="149"/>
      <c r="C898" s="149"/>
      <c r="D898" s="149"/>
      <c r="E898" s="149"/>
      <c r="F898" s="140"/>
      <c r="G898" s="140"/>
      <c r="H898" s="149"/>
      <c r="I898" s="147"/>
      <c r="J898" s="149"/>
      <c r="K898" s="153"/>
      <c r="L898" s="151"/>
      <c r="M898" s="149"/>
      <c r="N898" s="55">
        <v>94936</v>
      </c>
      <c r="O898" s="35" t="s">
        <v>3341</v>
      </c>
      <c r="P898" s="147"/>
      <c r="Q898" s="140"/>
    </row>
    <row r="899" spans="1:23" x14ac:dyDescent="0.25">
      <c r="A899" s="138"/>
      <c r="B899" s="136"/>
      <c r="C899" s="136"/>
      <c r="D899" s="136"/>
      <c r="E899" s="136"/>
      <c r="F899" s="138"/>
      <c r="G899" s="138"/>
      <c r="H899" s="136"/>
      <c r="I899" s="148"/>
      <c r="J899" s="136"/>
      <c r="K899" s="134"/>
      <c r="L899" s="152"/>
      <c r="M899" s="136"/>
      <c r="N899" s="35">
        <v>192918.04</v>
      </c>
      <c r="O899" s="35" t="s">
        <v>3342</v>
      </c>
      <c r="P899" s="148"/>
      <c r="Q899" s="138"/>
    </row>
    <row r="900" spans="1:23" ht="126" customHeight="1" x14ac:dyDescent="0.25">
      <c r="A900" s="137">
        <v>12</v>
      </c>
      <c r="B900" s="135" t="s">
        <v>43</v>
      </c>
      <c r="C900" s="135" t="s">
        <v>1247</v>
      </c>
      <c r="D900" s="135" t="s">
        <v>1248</v>
      </c>
      <c r="E900" s="135" t="s">
        <v>15</v>
      </c>
      <c r="F900" s="137" t="s">
        <v>15</v>
      </c>
      <c r="G900" s="135" t="s">
        <v>75</v>
      </c>
      <c r="H900" s="135" t="s">
        <v>100</v>
      </c>
      <c r="I900" s="146">
        <v>575791.326</v>
      </c>
      <c r="J900" s="135" t="s">
        <v>26</v>
      </c>
      <c r="K900" s="135" t="s">
        <v>1249</v>
      </c>
      <c r="L900" s="150" t="s">
        <v>237</v>
      </c>
      <c r="M900" s="238" t="s">
        <v>15</v>
      </c>
      <c r="N900" s="35">
        <v>94971.69</v>
      </c>
      <c r="O900" s="35" t="s">
        <v>3343</v>
      </c>
      <c r="P900" s="146">
        <f>SUM(N900:N903)</f>
        <v>574631.85</v>
      </c>
      <c r="Q900" s="137" t="s">
        <v>14</v>
      </c>
    </row>
    <row r="901" spans="1:23" x14ac:dyDescent="0.25">
      <c r="A901" s="140"/>
      <c r="B901" s="149"/>
      <c r="C901" s="149"/>
      <c r="D901" s="149"/>
      <c r="E901" s="149"/>
      <c r="F901" s="140"/>
      <c r="G901" s="149"/>
      <c r="H901" s="149"/>
      <c r="I901" s="147"/>
      <c r="J901" s="149"/>
      <c r="K901" s="149"/>
      <c r="L901" s="151"/>
      <c r="M901" s="239"/>
      <c r="N901" s="39">
        <v>192918.04</v>
      </c>
      <c r="O901" s="48" t="s">
        <v>3344</v>
      </c>
      <c r="P901" s="147"/>
      <c r="Q901" s="140"/>
    </row>
    <row r="902" spans="1:23" x14ac:dyDescent="0.25">
      <c r="A902" s="140"/>
      <c r="B902" s="149"/>
      <c r="C902" s="149"/>
      <c r="D902" s="149"/>
      <c r="E902" s="149"/>
      <c r="F902" s="140"/>
      <c r="G902" s="149"/>
      <c r="H902" s="149"/>
      <c r="I902" s="147"/>
      <c r="J902" s="149"/>
      <c r="K902" s="149"/>
      <c r="L902" s="151"/>
      <c r="M902" s="239"/>
      <c r="N902" s="39">
        <f>93824.08</f>
        <v>93824.08</v>
      </c>
      <c r="O902" s="48" t="s">
        <v>3343</v>
      </c>
      <c r="P902" s="147"/>
      <c r="Q902" s="140"/>
    </row>
    <row r="903" spans="1:23" x14ac:dyDescent="0.25">
      <c r="A903" s="138"/>
      <c r="B903" s="136"/>
      <c r="C903" s="136"/>
      <c r="D903" s="136"/>
      <c r="E903" s="136"/>
      <c r="F903" s="138"/>
      <c r="G903" s="136"/>
      <c r="H903" s="136"/>
      <c r="I903" s="148"/>
      <c r="J903" s="136"/>
      <c r="K903" s="136"/>
      <c r="L903" s="152"/>
      <c r="M903" s="240"/>
      <c r="N903" s="35">
        <v>192918.04</v>
      </c>
      <c r="O903" s="35" t="s">
        <v>3344</v>
      </c>
      <c r="P903" s="148"/>
      <c r="Q903" s="138"/>
    </row>
    <row r="904" spans="1:23" x14ac:dyDescent="0.25">
      <c r="A904" s="8"/>
      <c r="B904" s="8"/>
      <c r="C904" s="8"/>
      <c r="D904" s="8"/>
      <c r="E904" s="8"/>
      <c r="F904" s="8"/>
      <c r="G904" s="8"/>
      <c r="H904" s="8"/>
      <c r="I904" s="9"/>
      <c r="J904" s="8"/>
      <c r="K904" s="8"/>
      <c r="L904" s="8"/>
      <c r="M904" s="8"/>
      <c r="N904" s="9"/>
      <c r="O904" s="9"/>
      <c r="P904" s="9"/>
      <c r="Q904" s="8"/>
    </row>
    <row r="905" spans="1:23" x14ac:dyDescent="0.25">
      <c r="A905" s="166" t="s">
        <v>1268</v>
      </c>
      <c r="B905" s="166"/>
      <c r="C905" s="166"/>
      <c r="D905" s="166"/>
      <c r="E905" s="166"/>
      <c r="F905" s="166"/>
      <c r="G905" s="166"/>
      <c r="H905" s="166"/>
      <c r="I905" s="166"/>
      <c r="J905" s="166"/>
      <c r="K905" s="166"/>
      <c r="L905" s="166"/>
      <c r="M905" s="166"/>
      <c r="N905" s="166"/>
      <c r="O905" s="166"/>
      <c r="P905" s="166"/>
      <c r="Q905" s="166"/>
    </row>
    <row r="906" spans="1:23" x14ac:dyDescent="0.25">
      <c r="A906" s="7"/>
      <c r="B906" s="2"/>
      <c r="C906" s="7"/>
      <c r="D906" s="7"/>
      <c r="E906" s="2"/>
      <c r="F906" s="7"/>
      <c r="G906" s="2"/>
      <c r="H906" s="7"/>
      <c r="I906" s="13"/>
      <c r="J906" s="2"/>
      <c r="K906" s="26"/>
      <c r="L906" s="26"/>
      <c r="M906" s="2"/>
      <c r="N906" s="13"/>
      <c r="O906" s="13"/>
      <c r="P906" s="13"/>
      <c r="Q906" s="7"/>
    </row>
    <row r="907" spans="1:23" x14ac:dyDescent="0.25">
      <c r="A907" s="177" t="s">
        <v>1447</v>
      </c>
      <c r="B907" s="177" t="s">
        <v>8</v>
      </c>
      <c r="C907" s="177" t="s">
        <v>1448</v>
      </c>
      <c r="D907" s="177" t="s">
        <v>9</v>
      </c>
      <c r="E907" s="177" t="s">
        <v>1449</v>
      </c>
      <c r="F907" s="177" t="s">
        <v>1450</v>
      </c>
      <c r="G907" s="177" t="s">
        <v>1451</v>
      </c>
      <c r="H907" s="184" t="s">
        <v>1452</v>
      </c>
      <c r="I907" s="185" t="s">
        <v>1453</v>
      </c>
      <c r="J907" s="185" t="s">
        <v>1454</v>
      </c>
      <c r="K907" s="185" t="s">
        <v>1455</v>
      </c>
      <c r="L907" s="184" t="s">
        <v>1456</v>
      </c>
      <c r="M907" s="184" t="s">
        <v>1457</v>
      </c>
      <c r="N907" s="184" t="s">
        <v>1458</v>
      </c>
      <c r="O907" s="185" t="s">
        <v>1459</v>
      </c>
      <c r="P907" s="177" t="s">
        <v>10</v>
      </c>
      <c r="Q907" s="177"/>
      <c r="R907" s="184" t="s">
        <v>1460</v>
      </c>
      <c r="S907" s="177" t="s">
        <v>1461</v>
      </c>
      <c r="T907" s="184" t="s">
        <v>1462</v>
      </c>
      <c r="U907" s="184"/>
      <c r="V907" s="184"/>
      <c r="W907" s="184"/>
    </row>
    <row r="908" spans="1:23" ht="47.25" x14ac:dyDescent="0.25">
      <c r="A908" s="177"/>
      <c r="B908" s="177"/>
      <c r="C908" s="177"/>
      <c r="D908" s="177"/>
      <c r="E908" s="177"/>
      <c r="F908" s="177"/>
      <c r="G908" s="177"/>
      <c r="H908" s="184"/>
      <c r="I908" s="185"/>
      <c r="J908" s="185"/>
      <c r="K908" s="185"/>
      <c r="L908" s="184"/>
      <c r="M908" s="184"/>
      <c r="N908" s="184"/>
      <c r="O908" s="185"/>
      <c r="P908" s="57" t="s">
        <v>1463</v>
      </c>
      <c r="Q908" s="9" t="s">
        <v>1464</v>
      </c>
      <c r="R908" s="184"/>
      <c r="S908" s="177"/>
      <c r="T908" s="184"/>
      <c r="U908" s="184"/>
      <c r="V908" s="184"/>
      <c r="W908" s="184"/>
    </row>
    <row r="909" spans="1:23" ht="94.5" x14ac:dyDescent="0.25">
      <c r="A909" s="2">
        <v>1</v>
      </c>
      <c r="B909" s="2" t="s">
        <v>1465</v>
      </c>
      <c r="C909" s="2" t="s">
        <v>1466</v>
      </c>
      <c r="D909" s="2" t="s">
        <v>1467</v>
      </c>
      <c r="E909" s="2"/>
      <c r="F909" s="2">
        <v>1</v>
      </c>
      <c r="G909" s="2" t="s">
        <v>1468</v>
      </c>
      <c r="H909" s="2">
        <v>0</v>
      </c>
      <c r="I909" s="2" t="s">
        <v>1469</v>
      </c>
      <c r="J909" s="1" t="s">
        <v>1470</v>
      </c>
      <c r="K909" s="1" t="s">
        <v>1471</v>
      </c>
      <c r="L909" s="2" t="s">
        <v>1472</v>
      </c>
      <c r="M909" s="3">
        <v>45295</v>
      </c>
      <c r="N909" s="3" t="s">
        <v>1473</v>
      </c>
      <c r="O909" s="3" t="s">
        <v>1474</v>
      </c>
      <c r="P909" s="58" t="s">
        <v>1475</v>
      </c>
      <c r="Q909" s="3" t="s">
        <v>1475</v>
      </c>
      <c r="R909" s="2" t="str">
        <f>I909</f>
        <v>1.112.935,60</v>
      </c>
      <c r="S909" s="66" t="s">
        <v>1499</v>
      </c>
      <c r="T909" s="141" t="s">
        <v>1475</v>
      </c>
      <c r="U909" s="141"/>
      <c r="V909" s="141"/>
      <c r="W909" s="141"/>
    </row>
    <row r="910" spans="1:23" ht="165" x14ac:dyDescent="0.25">
      <c r="A910" s="59">
        <v>2</v>
      </c>
      <c r="B910" s="32" t="s">
        <v>1477</v>
      </c>
      <c r="C910" s="60" t="s">
        <v>1478</v>
      </c>
      <c r="D910" s="32" t="s">
        <v>1479</v>
      </c>
      <c r="E910" s="61" t="s">
        <v>1480</v>
      </c>
      <c r="F910" s="32">
        <v>1</v>
      </c>
      <c r="G910" s="32" t="s">
        <v>1481</v>
      </c>
      <c r="H910" s="34">
        <v>0</v>
      </c>
      <c r="I910" s="62" t="s">
        <v>1482</v>
      </c>
      <c r="J910" s="62" t="s">
        <v>1483</v>
      </c>
      <c r="K910" s="62" t="s">
        <v>1484</v>
      </c>
      <c r="L910" s="34" t="s">
        <v>1485</v>
      </c>
      <c r="M910" s="32" t="s">
        <v>1486</v>
      </c>
      <c r="N910" s="63" t="s">
        <v>1487</v>
      </c>
      <c r="O910" s="63" t="s">
        <v>1488</v>
      </c>
      <c r="P910" s="64">
        <v>5271.7</v>
      </c>
      <c r="Q910" s="65">
        <v>45498</v>
      </c>
      <c r="R910" s="62" t="s">
        <v>1489</v>
      </c>
      <c r="S910" s="66" t="s">
        <v>1499</v>
      </c>
      <c r="T910" s="186" t="s">
        <v>2943</v>
      </c>
      <c r="U910" s="187"/>
      <c r="V910" s="187"/>
      <c r="W910" s="188"/>
    </row>
    <row r="911" spans="1:23" ht="110.25" x14ac:dyDescent="0.25">
      <c r="A911" s="2">
        <v>3</v>
      </c>
      <c r="B911" s="32" t="s">
        <v>1490</v>
      </c>
      <c r="C911" s="60" t="s">
        <v>1478</v>
      </c>
      <c r="D911" s="32" t="s">
        <v>1491</v>
      </c>
      <c r="E911" s="67" t="s">
        <v>1492</v>
      </c>
      <c r="F911" s="32">
        <v>1</v>
      </c>
      <c r="G911" s="32" t="s">
        <v>1493</v>
      </c>
      <c r="H911" s="34">
        <v>0</v>
      </c>
      <c r="I911" s="62" t="s">
        <v>1494</v>
      </c>
      <c r="J911" s="60">
        <v>0</v>
      </c>
      <c r="K911" s="62" t="s">
        <v>1494</v>
      </c>
      <c r="L911" s="34" t="s">
        <v>1495</v>
      </c>
      <c r="M911" s="63">
        <v>45533</v>
      </c>
      <c r="N911" s="63" t="s">
        <v>1496</v>
      </c>
      <c r="O911" s="65" t="s">
        <v>1474</v>
      </c>
      <c r="P911" s="65" t="s">
        <v>1497</v>
      </c>
      <c r="Q911" s="65" t="s">
        <v>1498</v>
      </c>
      <c r="R911" s="62" t="s">
        <v>1494</v>
      </c>
      <c r="S911" s="66" t="s">
        <v>1499</v>
      </c>
      <c r="T911" s="186" t="s">
        <v>2944</v>
      </c>
      <c r="U911" s="187"/>
      <c r="V911" s="187"/>
      <c r="W911" s="188"/>
    </row>
    <row r="912" spans="1:23" ht="78.75" x14ac:dyDescent="0.25">
      <c r="A912" s="59">
        <v>4</v>
      </c>
      <c r="B912" s="32" t="s">
        <v>1490</v>
      </c>
      <c r="C912" s="60" t="s">
        <v>1500</v>
      </c>
      <c r="D912" s="32" t="s">
        <v>1501</v>
      </c>
      <c r="E912" s="67" t="s">
        <v>1492</v>
      </c>
      <c r="F912" s="32">
        <v>1</v>
      </c>
      <c r="G912" s="68" t="s">
        <v>1502</v>
      </c>
      <c r="H912" s="34">
        <v>0</v>
      </c>
      <c r="I912" s="62" t="s">
        <v>1503</v>
      </c>
      <c r="J912" s="60">
        <v>0</v>
      </c>
      <c r="K912" s="62" t="s">
        <v>1503</v>
      </c>
      <c r="L912" s="34" t="s">
        <v>1495</v>
      </c>
      <c r="M912" s="63">
        <v>45533</v>
      </c>
      <c r="N912" s="63" t="s">
        <v>1504</v>
      </c>
      <c r="O912" s="69" t="s">
        <v>1474</v>
      </c>
      <c r="P912" s="65" t="s">
        <v>1505</v>
      </c>
      <c r="Q912" s="65" t="s">
        <v>1506</v>
      </c>
      <c r="R912" s="62" t="s">
        <v>1503</v>
      </c>
      <c r="S912" s="66" t="s">
        <v>1499</v>
      </c>
      <c r="T912" s="186" t="s">
        <v>2945</v>
      </c>
      <c r="U912" s="187"/>
      <c r="V912" s="187"/>
      <c r="W912" s="188"/>
    </row>
    <row r="913" spans="1:23" ht="94.5" x14ac:dyDescent="0.25">
      <c r="A913" s="2">
        <v>5</v>
      </c>
      <c r="B913" s="32" t="s">
        <v>1490</v>
      </c>
      <c r="C913" s="70" t="s">
        <v>1507</v>
      </c>
      <c r="D913" s="32" t="s">
        <v>1508</v>
      </c>
      <c r="E913" s="67" t="s">
        <v>1492</v>
      </c>
      <c r="F913" s="32">
        <v>1</v>
      </c>
      <c r="G913" s="32" t="s">
        <v>1509</v>
      </c>
      <c r="H913" s="30">
        <v>0</v>
      </c>
      <c r="I913" s="71" t="s">
        <v>1510</v>
      </c>
      <c r="J913" s="71" t="s">
        <v>1511</v>
      </c>
      <c r="K913" s="71" t="s">
        <v>1512</v>
      </c>
      <c r="L913" s="34" t="s">
        <v>1513</v>
      </c>
      <c r="M913" s="30" t="s">
        <v>487</v>
      </c>
      <c r="N913" s="72" t="s">
        <v>1514</v>
      </c>
      <c r="O913" s="73" t="s">
        <v>1515</v>
      </c>
      <c r="P913" s="59" t="s">
        <v>1475</v>
      </c>
      <c r="Q913" s="59" t="s">
        <v>1475</v>
      </c>
      <c r="R913" s="74">
        <v>83490</v>
      </c>
      <c r="S913" s="66" t="s">
        <v>1499</v>
      </c>
      <c r="T913" s="186" t="s">
        <v>2946</v>
      </c>
      <c r="U913" s="187"/>
      <c r="V913" s="187"/>
      <c r="W913" s="188"/>
    </row>
    <row r="914" spans="1:23" ht="94.5" x14ac:dyDescent="0.25">
      <c r="A914" s="59">
        <v>6</v>
      </c>
      <c r="B914" s="32" t="s">
        <v>1490</v>
      </c>
      <c r="C914" s="70" t="s">
        <v>1516</v>
      </c>
      <c r="D914" s="32" t="s">
        <v>1517</v>
      </c>
      <c r="E914" s="67" t="s">
        <v>1492</v>
      </c>
      <c r="F914" s="32">
        <v>4</v>
      </c>
      <c r="G914" s="32" t="s">
        <v>1518</v>
      </c>
      <c r="H914" s="30">
        <v>0</v>
      </c>
      <c r="I914" s="71" t="s">
        <v>1519</v>
      </c>
      <c r="J914" s="71" t="s">
        <v>1520</v>
      </c>
      <c r="K914" s="71" t="s">
        <v>1521</v>
      </c>
      <c r="L914" s="34" t="s">
        <v>1485</v>
      </c>
      <c r="M914" s="30" t="s">
        <v>487</v>
      </c>
      <c r="N914" s="75">
        <v>45974</v>
      </c>
      <c r="O914" s="73" t="s">
        <v>1522</v>
      </c>
      <c r="P914" s="59" t="s">
        <v>1475</v>
      </c>
      <c r="Q914" s="59" t="s">
        <v>1475</v>
      </c>
      <c r="R914" s="74">
        <v>39688</v>
      </c>
      <c r="S914" s="66" t="s">
        <v>1499</v>
      </c>
      <c r="T914" s="186" t="s">
        <v>2947</v>
      </c>
      <c r="U914" s="187"/>
      <c r="V914" s="187"/>
      <c r="W914" s="188"/>
    </row>
    <row r="915" spans="1:23" ht="110.25" x14ac:dyDescent="0.25">
      <c r="A915" s="2">
        <v>7</v>
      </c>
      <c r="B915" s="32" t="s">
        <v>1490</v>
      </c>
      <c r="C915" s="70" t="s">
        <v>1523</v>
      </c>
      <c r="D915" s="32" t="s">
        <v>1524</v>
      </c>
      <c r="E915" s="67" t="s">
        <v>1492</v>
      </c>
      <c r="F915" s="32">
        <v>1</v>
      </c>
      <c r="G915" s="32" t="s">
        <v>1525</v>
      </c>
      <c r="H915" s="30">
        <v>0</v>
      </c>
      <c r="I915" s="71" t="s">
        <v>1526</v>
      </c>
      <c r="J915" s="71" t="s">
        <v>1527</v>
      </c>
      <c r="K915" s="71" t="s">
        <v>1528</v>
      </c>
      <c r="L915" s="34" t="s">
        <v>1495</v>
      </c>
      <c r="M915" s="30" t="s">
        <v>487</v>
      </c>
      <c r="N915" s="75">
        <v>45974</v>
      </c>
      <c r="O915" s="73" t="s">
        <v>1529</v>
      </c>
      <c r="P915" s="59" t="s">
        <v>1475</v>
      </c>
      <c r="Q915" s="59" t="s">
        <v>1475</v>
      </c>
      <c r="R915" s="74">
        <v>371954</v>
      </c>
      <c r="S915" s="66" t="s">
        <v>1499</v>
      </c>
      <c r="T915" s="186" t="s">
        <v>2948</v>
      </c>
      <c r="U915" s="187"/>
      <c r="V915" s="187"/>
      <c r="W915" s="188"/>
    </row>
    <row r="916" spans="1:23" ht="94.5" x14ac:dyDescent="0.25">
      <c r="A916" s="59">
        <v>8</v>
      </c>
      <c r="B916" s="32" t="s">
        <v>1490</v>
      </c>
      <c r="C916" s="70" t="s">
        <v>1530</v>
      </c>
      <c r="D916" s="32" t="s">
        <v>1531</v>
      </c>
      <c r="E916" s="67" t="s">
        <v>1492</v>
      </c>
      <c r="F916" s="32">
        <v>1</v>
      </c>
      <c r="G916" s="32" t="s">
        <v>1532</v>
      </c>
      <c r="H916" s="30">
        <v>1</v>
      </c>
      <c r="I916" s="71" t="s">
        <v>1533</v>
      </c>
      <c r="J916" s="71" t="s">
        <v>1534</v>
      </c>
      <c r="K916" s="71" t="s">
        <v>1535</v>
      </c>
      <c r="L916" s="34" t="s">
        <v>1485</v>
      </c>
      <c r="M916" s="30" t="s">
        <v>487</v>
      </c>
      <c r="N916" s="75">
        <v>45974</v>
      </c>
      <c r="O916" s="73" t="s">
        <v>1536</v>
      </c>
      <c r="P916" s="59" t="s">
        <v>1475</v>
      </c>
      <c r="Q916" s="59" t="s">
        <v>1475</v>
      </c>
      <c r="R916" s="74">
        <v>36179</v>
      </c>
      <c r="S916" s="66" t="s">
        <v>1499</v>
      </c>
      <c r="T916" s="186" t="s">
        <v>2949</v>
      </c>
      <c r="U916" s="187"/>
      <c r="V916" s="187"/>
      <c r="W916" s="188"/>
    </row>
    <row r="917" spans="1:23" ht="236.25" x14ac:dyDescent="0.25">
      <c r="A917" s="2">
        <v>9</v>
      </c>
      <c r="B917" s="2" t="s">
        <v>1537</v>
      </c>
      <c r="C917" s="2" t="s">
        <v>1538</v>
      </c>
      <c r="D917" s="2" t="s">
        <v>1539</v>
      </c>
      <c r="E917" s="2" t="s">
        <v>1475</v>
      </c>
      <c r="F917" s="2" t="s">
        <v>1475</v>
      </c>
      <c r="G917" s="2" t="s">
        <v>1468</v>
      </c>
      <c r="H917" s="2">
        <v>0</v>
      </c>
      <c r="I917" s="1" t="s">
        <v>1540</v>
      </c>
      <c r="J917" s="1">
        <v>5848188.96</v>
      </c>
      <c r="K917" s="1">
        <v>3176408.75</v>
      </c>
      <c r="L917" s="2" t="s">
        <v>1472</v>
      </c>
      <c r="M917" s="3">
        <v>45295</v>
      </c>
      <c r="N917" s="3" t="s">
        <v>1541</v>
      </c>
      <c r="O917" s="2" t="s">
        <v>1542</v>
      </c>
      <c r="P917" s="58" t="s">
        <v>1475</v>
      </c>
      <c r="Q917" s="2" t="s">
        <v>1475</v>
      </c>
      <c r="R917" s="2" t="s">
        <v>1475</v>
      </c>
      <c r="S917" s="2" t="s">
        <v>1475</v>
      </c>
      <c r="T917" s="139"/>
      <c r="U917" s="139"/>
      <c r="V917" s="139"/>
      <c r="W917" s="139"/>
    </row>
    <row r="918" spans="1:23" ht="267.75" x14ac:dyDescent="0.25">
      <c r="A918" s="59">
        <v>10</v>
      </c>
      <c r="B918" s="2" t="s">
        <v>1477</v>
      </c>
      <c r="C918" s="2" t="s">
        <v>1543</v>
      </c>
      <c r="D918" s="2" t="s">
        <v>1544</v>
      </c>
      <c r="E918" s="2" t="s">
        <v>1480</v>
      </c>
      <c r="F918" s="2" t="s">
        <v>1475</v>
      </c>
      <c r="G918" s="2" t="s">
        <v>1545</v>
      </c>
      <c r="H918" s="2">
        <v>0</v>
      </c>
      <c r="I918" s="1" t="s">
        <v>1546</v>
      </c>
      <c r="J918" s="1" t="s">
        <v>1546</v>
      </c>
      <c r="K918" s="2">
        <v>0</v>
      </c>
      <c r="L918" s="2" t="s">
        <v>1472</v>
      </c>
      <c r="M918" s="3">
        <v>45386</v>
      </c>
      <c r="N918" s="3" t="s">
        <v>1547</v>
      </c>
      <c r="O918" s="2" t="s">
        <v>1548</v>
      </c>
      <c r="P918" s="58" t="s">
        <v>1549</v>
      </c>
      <c r="Q918" s="2" t="s">
        <v>1550</v>
      </c>
      <c r="R918" s="1" t="s">
        <v>1551</v>
      </c>
      <c r="S918" s="2" t="s">
        <v>14</v>
      </c>
      <c r="T918" s="139" t="s">
        <v>1552</v>
      </c>
      <c r="U918" s="139"/>
      <c r="V918" s="139"/>
      <c r="W918" s="139"/>
    </row>
    <row r="919" spans="1:23" ht="173.25" x14ac:dyDescent="0.25">
      <c r="A919" s="2">
        <v>11</v>
      </c>
      <c r="B919" s="2" t="s">
        <v>1553</v>
      </c>
      <c r="C919" s="2" t="s">
        <v>1554</v>
      </c>
      <c r="D919" s="2" t="s">
        <v>1555</v>
      </c>
      <c r="E919" s="2" t="s">
        <v>1480</v>
      </c>
      <c r="F919" s="2" t="s">
        <v>1475</v>
      </c>
      <c r="G919" s="2" t="s">
        <v>1556</v>
      </c>
      <c r="H919" s="2">
        <v>0</v>
      </c>
      <c r="I919" s="1" t="s">
        <v>1557</v>
      </c>
      <c r="J919" s="1" t="s">
        <v>1557</v>
      </c>
      <c r="K919" s="2">
        <v>0</v>
      </c>
      <c r="L919" s="2" t="s">
        <v>1472</v>
      </c>
      <c r="M919" s="3">
        <v>45386</v>
      </c>
      <c r="N919" s="3" t="s">
        <v>1558</v>
      </c>
      <c r="O919" s="2" t="s">
        <v>1559</v>
      </c>
      <c r="P919" s="2" t="s">
        <v>1560</v>
      </c>
      <c r="Q919" s="3" t="s">
        <v>1561</v>
      </c>
      <c r="R919" s="1">
        <v>33137.5</v>
      </c>
      <c r="S919" s="2" t="s">
        <v>14</v>
      </c>
      <c r="T919" s="139" t="s">
        <v>1562</v>
      </c>
      <c r="U919" s="139"/>
      <c r="V919" s="139"/>
      <c r="W919" s="139"/>
    </row>
    <row r="920" spans="1:23" ht="94.5" x14ac:dyDescent="0.25">
      <c r="A920" s="59">
        <v>12</v>
      </c>
      <c r="B920" s="135" t="s">
        <v>1490</v>
      </c>
      <c r="C920" s="135" t="s">
        <v>1563</v>
      </c>
      <c r="D920" s="2" t="s">
        <v>1564</v>
      </c>
      <c r="E920" s="135" t="s">
        <v>1565</v>
      </c>
      <c r="F920" s="135">
        <v>1</v>
      </c>
      <c r="G920" s="135" t="s">
        <v>1509</v>
      </c>
      <c r="H920" s="135">
        <v>0</v>
      </c>
      <c r="I920" s="1" t="s">
        <v>1566</v>
      </c>
      <c r="J920" s="1" t="s">
        <v>1566</v>
      </c>
      <c r="K920" s="2">
        <v>0</v>
      </c>
      <c r="L920" s="135" t="s">
        <v>1472</v>
      </c>
      <c r="M920" s="189">
        <v>45635</v>
      </c>
      <c r="N920" s="189">
        <v>45755</v>
      </c>
      <c r="O920" s="135" t="s">
        <v>1475</v>
      </c>
      <c r="P920" s="1">
        <v>853230</v>
      </c>
      <c r="Q920" s="2" t="s">
        <v>1567</v>
      </c>
      <c r="R920" s="2" t="s">
        <v>1474</v>
      </c>
      <c r="S920" s="2" t="s">
        <v>14</v>
      </c>
      <c r="T920" s="139" t="s">
        <v>1568</v>
      </c>
      <c r="U920" s="139"/>
      <c r="V920" s="139"/>
      <c r="W920" s="139"/>
    </row>
    <row r="921" spans="1:23" ht="94.5" x14ac:dyDescent="0.25">
      <c r="A921" s="2">
        <v>13</v>
      </c>
      <c r="B921" s="136"/>
      <c r="C921" s="136"/>
      <c r="D921" s="2" t="s">
        <v>1569</v>
      </c>
      <c r="E921" s="136"/>
      <c r="F921" s="136"/>
      <c r="G921" s="136"/>
      <c r="H921" s="136"/>
      <c r="I921" s="1" t="s">
        <v>1570</v>
      </c>
      <c r="J921" s="1" t="s">
        <v>1570</v>
      </c>
      <c r="K921" s="2">
        <v>0</v>
      </c>
      <c r="L921" s="136"/>
      <c r="M921" s="190"/>
      <c r="N921" s="190"/>
      <c r="O921" s="136"/>
      <c r="P921" s="1">
        <v>738692.5</v>
      </c>
      <c r="Q921" s="2" t="s">
        <v>1567</v>
      </c>
      <c r="R921" s="2" t="s">
        <v>1474</v>
      </c>
      <c r="S921" s="2" t="s">
        <v>14</v>
      </c>
      <c r="T921" s="139" t="s">
        <v>1568</v>
      </c>
      <c r="U921" s="139"/>
      <c r="V921" s="139"/>
      <c r="W921" s="139"/>
    </row>
    <row r="922" spans="1:23" ht="78.75" x14ac:dyDescent="0.25">
      <c r="A922" s="59">
        <v>14</v>
      </c>
      <c r="B922" s="135" t="s">
        <v>1490</v>
      </c>
      <c r="C922" s="135" t="s">
        <v>1571</v>
      </c>
      <c r="D922" s="2" t="s">
        <v>1572</v>
      </c>
      <c r="E922" s="135" t="s">
        <v>1565</v>
      </c>
      <c r="F922" s="2">
        <v>1</v>
      </c>
      <c r="G922" s="135" t="s">
        <v>1573</v>
      </c>
      <c r="H922" s="2" t="s">
        <v>1574</v>
      </c>
      <c r="I922" s="1" t="s">
        <v>1575</v>
      </c>
      <c r="J922" s="1" t="s">
        <v>1575</v>
      </c>
      <c r="K922" s="2">
        <v>0</v>
      </c>
      <c r="L922" s="135" t="s">
        <v>1472</v>
      </c>
      <c r="M922" s="189">
        <v>45635</v>
      </c>
      <c r="N922" s="189">
        <v>45755</v>
      </c>
      <c r="O922" s="135" t="s">
        <v>1475</v>
      </c>
      <c r="P922" s="1">
        <v>890120</v>
      </c>
      <c r="Q922" s="135" t="s">
        <v>1576</v>
      </c>
      <c r="R922" s="135" t="s">
        <v>1474</v>
      </c>
      <c r="S922" s="135" t="s">
        <v>14</v>
      </c>
      <c r="T922" s="139" t="s">
        <v>1577</v>
      </c>
      <c r="U922" s="139"/>
      <c r="V922" s="139"/>
      <c r="W922" s="139"/>
    </row>
    <row r="923" spans="1:23" ht="110.25" x14ac:dyDescent="0.25">
      <c r="A923" s="2">
        <v>15</v>
      </c>
      <c r="B923" s="149"/>
      <c r="C923" s="149"/>
      <c r="D923" s="2" t="s">
        <v>1578</v>
      </c>
      <c r="E923" s="149"/>
      <c r="F923" s="2">
        <v>2</v>
      </c>
      <c r="G923" s="149"/>
      <c r="H923" s="2" t="s">
        <v>1574</v>
      </c>
      <c r="I923" s="1" t="s">
        <v>1579</v>
      </c>
      <c r="J923" s="1" t="s">
        <v>1579</v>
      </c>
      <c r="K923" s="2">
        <v>0</v>
      </c>
      <c r="L923" s="149"/>
      <c r="M923" s="191"/>
      <c r="N923" s="191"/>
      <c r="O923" s="149"/>
      <c r="P923" s="1">
        <v>83181</v>
      </c>
      <c r="Q923" s="149"/>
      <c r="R923" s="149"/>
      <c r="S923" s="149"/>
      <c r="T923" s="139" t="s">
        <v>1580</v>
      </c>
      <c r="U923" s="139"/>
      <c r="V923" s="139"/>
      <c r="W923" s="139"/>
    </row>
    <row r="924" spans="1:23" ht="94.5" x14ac:dyDescent="0.25">
      <c r="A924" s="59">
        <v>16</v>
      </c>
      <c r="B924" s="136"/>
      <c r="C924" s="136"/>
      <c r="D924" s="2" t="s">
        <v>1581</v>
      </c>
      <c r="E924" s="136"/>
      <c r="F924" s="2">
        <v>1</v>
      </c>
      <c r="G924" s="136"/>
      <c r="H924" s="2" t="s">
        <v>1582</v>
      </c>
      <c r="I924" s="1" t="s">
        <v>1583</v>
      </c>
      <c r="J924" s="1" t="s">
        <v>1583</v>
      </c>
      <c r="K924" s="2">
        <v>0</v>
      </c>
      <c r="L924" s="136"/>
      <c r="M924" s="190"/>
      <c r="N924" s="190"/>
      <c r="O924" s="136"/>
      <c r="P924" s="1">
        <v>411087.88</v>
      </c>
      <c r="Q924" s="136"/>
      <c r="R924" s="136"/>
      <c r="S924" s="136"/>
      <c r="T924" s="139" t="s">
        <v>1584</v>
      </c>
      <c r="U924" s="139"/>
      <c r="V924" s="139"/>
      <c r="W924" s="139"/>
    </row>
    <row r="925" spans="1:23" ht="110.25" x14ac:dyDescent="0.25">
      <c r="A925" s="2">
        <v>17</v>
      </c>
      <c r="B925" s="135" t="s">
        <v>1490</v>
      </c>
      <c r="C925" s="135" t="s">
        <v>1585</v>
      </c>
      <c r="D925" s="2" t="s">
        <v>1586</v>
      </c>
      <c r="E925" s="135" t="s">
        <v>1565</v>
      </c>
      <c r="F925" s="135">
        <v>1</v>
      </c>
      <c r="G925" s="135" t="s">
        <v>1587</v>
      </c>
      <c r="H925" s="135">
        <v>0</v>
      </c>
      <c r="I925" s="1" t="s">
        <v>1588</v>
      </c>
      <c r="J925" s="1" t="s">
        <v>1588</v>
      </c>
      <c r="K925" s="2">
        <v>0</v>
      </c>
      <c r="L925" s="135" t="s">
        <v>1472</v>
      </c>
      <c r="M925" s="189">
        <v>45635</v>
      </c>
      <c r="N925" s="189">
        <v>45755</v>
      </c>
      <c r="O925" s="135" t="s">
        <v>1475</v>
      </c>
      <c r="P925" s="1">
        <v>380188.63</v>
      </c>
      <c r="Q925" s="2" t="s">
        <v>1589</v>
      </c>
      <c r="R925" s="2" t="s">
        <v>1474</v>
      </c>
      <c r="S925" s="2" t="s">
        <v>14</v>
      </c>
      <c r="T925" s="139" t="s">
        <v>1590</v>
      </c>
      <c r="U925" s="139"/>
      <c r="V925" s="139"/>
      <c r="W925" s="139"/>
    </row>
    <row r="926" spans="1:23" ht="110.25" x14ac:dyDescent="0.25">
      <c r="A926" s="59">
        <v>18</v>
      </c>
      <c r="B926" s="136"/>
      <c r="C926" s="136"/>
      <c r="D926" s="2" t="s">
        <v>1591</v>
      </c>
      <c r="E926" s="136"/>
      <c r="F926" s="136"/>
      <c r="G926" s="136"/>
      <c r="H926" s="136"/>
      <c r="I926" s="1" t="s">
        <v>1592</v>
      </c>
      <c r="J926" s="1" t="s">
        <v>1592</v>
      </c>
      <c r="K926" s="2">
        <v>0</v>
      </c>
      <c r="L926" s="136"/>
      <c r="M926" s="190"/>
      <c r="N926" s="190"/>
      <c r="O926" s="136"/>
      <c r="P926" s="1">
        <v>44117.4</v>
      </c>
      <c r="Q926" s="2" t="s">
        <v>1589</v>
      </c>
      <c r="R926" s="2" t="s">
        <v>1474</v>
      </c>
      <c r="S926" s="2" t="s">
        <v>14</v>
      </c>
      <c r="T926" s="139"/>
      <c r="U926" s="139"/>
      <c r="V926" s="139"/>
      <c r="W926" s="139"/>
    </row>
    <row r="927" spans="1:23" ht="94.5" x14ac:dyDescent="0.25">
      <c r="A927" s="2">
        <v>19</v>
      </c>
      <c r="B927" s="135" t="s">
        <v>1490</v>
      </c>
      <c r="C927" s="135" t="s">
        <v>1593</v>
      </c>
      <c r="D927" s="2" t="s">
        <v>1594</v>
      </c>
      <c r="E927" s="135" t="s">
        <v>1565</v>
      </c>
      <c r="F927" s="2">
        <v>1</v>
      </c>
      <c r="G927" s="135" t="s">
        <v>1595</v>
      </c>
      <c r="H927" s="2" t="s">
        <v>1596</v>
      </c>
      <c r="I927" s="1" t="s">
        <v>1597</v>
      </c>
      <c r="J927" s="1" t="s">
        <v>1597</v>
      </c>
      <c r="K927" s="2">
        <v>0</v>
      </c>
      <c r="L927" s="135" t="s">
        <v>1472</v>
      </c>
      <c r="M927" s="189">
        <v>45635</v>
      </c>
      <c r="N927" s="189">
        <v>45755</v>
      </c>
      <c r="O927" s="135" t="s">
        <v>1475</v>
      </c>
      <c r="P927" s="1">
        <v>15040.41</v>
      </c>
      <c r="Q927" s="135" t="s">
        <v>1598</v>
      </c>
      <c r="R927" s="135" t="s">
        <v>1474</v>
      </c>
      <c r="S927" s="135" t="s">
        <v>14</v>
      </c>
      <c r="T927" s="192" t="s">
        <v>1599</v>
      </c>
      <c r="U927" s="193"/>
      <c r="V927" s="193"/>
      <c r="W927" s="194"/>
    </row>
    <row r="928" spans="1:23" ht="63" x14ac:dyDescent="0.25">
      <c r="A928" s="59">
        <v>20</v>
      </c>
      <c r="B928" s="136"/>
      <c r="C928" s="136"/>
      <c r="D928" s="2" t="s">
        <v>1600</v>
      </c>
      <c r="E928" s="136"/>
      <c r="F928" s="2">
        <v>1</v>
      </c>
      <c r="G928" s="136"/>
      <c r="H928" s="2" t="s">
        <v>1596</v>
      </c>
      <c r="I928" s="1" t="s">
        <v>1601</v>
      </c>
      <c r="J928" s="1" t="s">
        <v>1601</v>
      </c>
      <c r="K928" s="2">
        <v>0</v>
      </c>
      <c r="L928" s="136"/>
      <c r="M928" s="190"/>
      <c r="N928" s="190"/>
      <c r="O928" s="136"/>
      <c r="P928" s="1">
        <v>57120</v>
      </c>
      <c r="Q928" s="136"/>
      <c r="R928" s="136"/>
      <c r="S928" s="136"/>
      <c r="T928" s="195"/>
      <c r="U928" s="196"/>
      <c r="V928" s="196"/>
      <c r="W928" s="197"/>
    </row>
    <row r="929" spans="1:23" ht="110.25" x14ac:dyDescent="0.25">
      <c r="A929" s="2">
        <v>21</v>
      </c>
      <c r="B929" s="2" t="s">
        <v>1490</v>
      </c>
      <c r="C929" s="2" t="s">
        <v>1602</v>
      </c>
      <c r="D929" s="2" t="s">
        <v>1603</v>
      </c>
      <c r="E929" s="2" t="s">
        <v>1565</v>
      </c>
      <c r="F929" s="2">
        <v>2</v>
      </c>
      <c r="G929" s="2" t="s">
        <v>1604</v>
      </c>
      <c r="H929" s="2">
        <v>0</v>
      </c>
      <c r="I929" s="1" t="s">
        <v>1605</v>
      </c>
      <c r="J929" s="1" t="s">
        <v>1605</v>
      </c>
      <c r="K929" s="2">
        <v>0</v>
      </c>
      <c r="L929" s="2" t="s">
        <v>1472</v>
      </c>
      <c r="M929" s="3">
        <v>45643</v>
      </c>
      <c r="N929" s="3">
        <v>45763</v>
      </c>
      <c r="O929" s="2" t="s">
        <v>1475</v>
      </c>
      <c r="P929" s="1">
        <v>17850</v>
      </c>
      <c r="Q929" s="2" t="s">
        <v>1606</v>
      </c>
      <c r="R929" s="2" t="s">
        <v>1474</v>
      </c>
      <c r="S929" s="2" t="s">
        <v>14</v>
      </c>
      <c r="T929" s="139" t="s">
        <v>1607</v>
      </c>
      <c r="U929" s="139"/>
      <c r="V929" s="139"/>
      <c r="W929" s="139"/>
    </row>
    <row r="930" spans="1:23" ht="94.5" x14ac:dyDescent="0.25">
      <c r="A930" s="59">
        <v>22</v>
      </c>
      <c r="B930" s="135" t="s">
        <v>1490</v>
      </c>
      <c r="C930" s="135" t="s">
        <v>1608</v>
      </c>
      <c r="D930" s="2" t="s">
        <v>1609</v>
      </c>
      <c r="E930" s="135" t="s">
        <v>1565</v>
      </c>
      <c r="F930" s="2">
        <v>1</v>
      </c>
      <c r="G930" s="135" t="s">
        <v>1604</v>
      </c>
      <c r="H930" s="135">
        <v>0</v>
      </c>
      <c r="I930" s="1" t="s">
        <v>1610</v>
      </c>
      <c r="J930" s="1" t="s">
        <v>1610</v>
      </c>
      <c r="K930" s="2">
        <v>0</v>
      </c>
      <c r="L930" s="135" t="s">
        <v>1472</v>
      </c>
      <c r="M930" s="189">
        <v>45635</v>
      </c>
      <c r="N930" s="189">
        <v>45755</v>
      </c>
      <c r="O930" s="135" t="s">
        <v>1475</v>
      </c>
      <c r="P930" s="1">
        <v>161840</v>
      </c>
      <c r="Q930" s="2" t="s">
        <v>1611</v>
      </c>
      <c r="R930" s="2" t="s">
        <v>1474</v>
      </c>
      <c r="S930" s="2" t="s">
        <v>14</v>
      </c>
      <c r="T930" s="139" t="s">
        <v>1612</v>
      </c>
      <c r="U930" s="139"/>
      <c r="V930" s="139"/>
      <c r="W930" s="139"/>
    </row>
    <row r="931" spans="1:23" ht="110.25" x14ac:dyDescent="0.25">
      <c r="A931" s="2">
        <v>23</v>
      </c>
      <c r="B931" s="136"/>
      <c r="C931" s="136"/>
      <c r="D931" s="2" t="s">
        <v>1613</v>
      </c>
      <c r="E931" s="136"/>
      <c r="F931" s="2">
        <v>1</v>
      </c>
      <c r="G931" s="136"/>
      <c r="H931" s="136"/>
      <c r="I931" s="1" t="s">
        <v>1614</v>
      </c>
      <c r="J931" s="1" t="s">
        <v>1614</v>
      </c>
      <c r="K931" s="2">
        <v>0</v>
      </c>
      <c r="L931" s="136"/>
      <c r="M931" s="190"/>
      <c r="N931" s="190"/>
      <c r="O931" s="136"/>
      <c r="P931" s="1">
        <v>673540</v>
      </c>
      <c r="Q931" s="2" t="s">
        <v>1615</v>
      </c>
      <c r="R931" s="2" t="s">
        <v>1474</v>
      </c>
      <c r="S931" s="2" t="s">
        <v>14</v>
      </c>
      <c r="T931" s="139" t="s">
        <v>1616</v>
      </c>
      <c r="U931" s="139"/>
      <c r="V931" s="139"/>
      <c r="W931" s="139"/>
    </row>
    <row r="932" spans="1:23" ht="94.5" x14ac:dyDescent="0.25">
      <c r="A932" s="59">
        <v>24</v>
      </c>
      <c r="B932" s="2" t="s">
        <v>1490</v>
      </c>
      <c r="C932" s="2" t="s">
        <v>1617</v>
      </c>
      <c r="D932" s="2" t="s">
        <v>1618</v>
      </c>
      <c r="E932" s="2" t="s">
        <v>1565</v>
      </c>
      <c r="F932" s="2">
        <v>1</v>
      </c>
      <c r="G932" s="2" t="s">
        <v>1619</v>
      </c>
      <c r="H932" s="2">
        <v>0</v>
      </c>
      <c r="I932" s="1" t="s">
        <v>1620</v>
      </c>
      <c r="J932" s="2">
        <v>0</v>
      </c>
      <c r="K932" s="1" t="s">
        <v>1620</v>
      </c>
      <c r="L932" s="2" t="s">
        <v>1472</v>
      </c>
      <c r="M932" s="3">
        <v>45635</v>
      </c>
      <c r="N932" s="3">
        <v>45755</v>
      </c>
      <c r="O932" s="2" t="s">
        <v>1475</v>
      </c>
      <c r="P932" s="1">
        <v>90321</v>
      </c>
      <c r="Q932" s="2" t="s">
        <v>1621</v>
      </c>
      <c r="R932" s="2" t="s">
        <v>1474</v>
      </c>
      <c r="S932" s="2" t="s">
        <v>14</v>
      </c>
      <c r="T932" s="139" t="s">
        <v>1622</v>
      </c>
      <c r="U932" s="139"/>
      <c r="V932" s="139"/>
      <c r="W932" s="139"/>
    </row>
    <row r="933" spans="1:23" ht="78.75" x14ac:dyDescent="0.25">
      <c r="A933" s="2">
        <v>25</v>
      </c>
      <c r="B933" s="2" t="s">
        <v>1490</v>
      </c>
      <c r="C933" s="2" t="s">
        <v>1623</v>
      </c>
      <c r="D933" s="2" t="s">
        <v>1624</v>
      </c>
      <c r="E933" s="2" t="s">
        <v>1565</v>
      </c>
      <c r="F933" s="2">
        <v>1</v>
      </c>
      <c r="G933" s="2" t="s">
        <v>1625</v>
      </c>
      <c r="H933" s="2">
        <v>0</v>
      </c>
      <c r="I933" s="1" t="s">
        <v>1626</v>
      </c>
      <c r="J933" s="2">
        <v>0</v>
      </c>
      <c r="K933" s="1" t="s">
        <v>1626</v>
      </c>
      <c r="L933" s="2" t="s">
        <v>1472</v>
      </c>
      <c r="M933" s="3">
        <v>45827</v>
      </c>
      <c r="N933" s="3">
        <v>45949</v>
      </c>
      <c r="O933" s="2" t="s">
        <v>1475</v>
      </c>
      <c r="P933" s="1" t="s">
        <v>1626</v>
      </c>
      <c r="Q933" s="2" t="s">
        <v>1627</v>
      </c>
      <c r="R933" s="2" t="s">
        <v>1474</v>
      </c>
      <c r="S933" s="2" t="s">
        <v>14</v>
      </c>
      <c r="T933" s="139" t="s">
        <v>1628</v>
      </c>
      <c r="U933" s="139"/>
      <c r="V933" s="139"/>
      <c r="W933" s="139"/>
    </row>
    <row r="934" spans="1:23" ht="78.75" x14ac:dyDescent="0.25">
      <c r="A934" s="59">
        <v>26</v>
      </c>
      <c r="B934" s="2" t="s">
        <v>1490</v>
      </c>
      <c r="C934" s="2" t="s">
        <v>1629</v>
      </c>
      <c r="D934" s="2" t="s">
        <v>1630</v>
      </c>
      <c r="E934" s="2" t="s">
        <v>1565</v>
      </c>
      <c r="F934" s="2">
        <v>1</v>
      </c>
      <c r="G934" s="2" t="s">
        <v>1631</v>
      </c>
      <c r="H934" s="2">
        <v>0</v>
      </c>
      <c r="I934" s="1" t="s">
        <v>1632</v>
      </c>
      <c r="J934" s="1" t="s">
        <v>1632</v>
      </c>
      <c r="K934" s="2">
        <v>0</v>
      </c>
      <c r="L934" s="2" t="s">
        <v>1472</v>
      </c>
      <c r="M934" s="3">
        <v>45944</v>
      </c>
      <c r="N934" s="3">
        <v>46022</v>
      </c>
      <c r="O934" s="2" t="s">
        <v>1475</v>
      </c>
      <c r="P934" s="1" t="s">
        <v>1632</v>
      </c>
      <c r="Q934" s="58" t="s">
        <v>1633</v>
      </c>
      <c r="R934" s="2" t="s">
        <v>1474</v>
      </c>
      <c r="S934" s="2" t="s">
        <v>14</v>
      </c>
      <c r="T934" s="141" t="s">
        <v>1634</v>
      </c>
      <c r="U934" s="141"/>
      <c r="V934" s="141"/>
      <c r="W934" s="141"/>
    </row>
    <row r="935" spans="1:23" ht="78.75" x14ac:dyDescent="0.25">
      <c r="A935" s="2">
        <v>27</v>
      </c>
      <c r="B935" s="2" t="s">
        <v>1490</v>
      </c>
      <c r="C935" s="2" t="s">
        <v>1635</v>
      </c>
      <c r="D935" s="2" t="s">
        <v>1636</v>
      </c>
      <c r="E935" s="2" t="s">
        <v>1565</v>
      </c>
      <c r="F935" s="2">
        <v>1</v>
      </c>
      <c r="G935" s="2" t="s">
        <v>1637</v>
      </c>
      <c r="H935" s="2">
        <v>0</v>
      </c>
      <c r="I935" s="1" t="s">
        <v>1638</v>
      </c>
      <c r="J935" s="1" t="s">
        <v>1638</v>
      </c>
      <c r="K935" s="2">
        <v>0</v>
      </c>
      <c r="L935" s="2" t="s">
        <v>1472</v>
      </c>
      <c r="M935" s="3">
        <v>45944</v>
      </c>
      <c r="N935" s="3">
        <v>46022</v>
      </c>
      <c r="O935" s="2" t="s">
        <v>1475</v>
      </c>
      <c r="P935" s="1" t="s">
        <v>1638</v>
      </c>
      <c r="Q935" s="58" t="s">
        <v>1633</v>
      </c>
      <c r="R935" s="2" t="s">
        <v>1474</v>
      </c>
      <c r="S935" s="2" t="s">
        <v>14</v>
      </c>
      <c r="T935" s="141" t="s">
        <v>1639</v>
      </c>
      <c r="U935" s="141"/>
      <c r="V935" s="141"/>
      <c r="W935" s="141"/>
    </row>
    <row r="936" spans="1:23" ht="94.5" x14ac:dyDescent="0.25">
      <c r="A936" s="59">
        <v>28</v>
      </c>
      <c r="B936" s="135" t="s">
        <v>1490</v>
      </c>
      <c r="C936" s="135" t="s">
        <v>1640</v>
      </c>
      <c r="D936" s="2" t="s">
        <v>1641</v>
      </c>
      <c r="E936" s="135" t="s">
        <v>1565</v>
      </c>
      <c r="F936" s="2">
        <v>2</v>
      </c>
      <c r="G936" s="135" t="s">
        <v>1642</v>
      </c>
      <c r="H936" s="135" t="s">
        <v>1643</v>
      </c>
      <c r="I936" s="1" t="s">
        <v>1644</v>
      </c>
      <c r="J936" s="1" t="s">
        <v>1644</v>
      </c>
      <c r="K936" s="2">
        <v>0</v>
      </c>
      <c r="L936" s="133" t="s">
        <v>1472</v>
      </c>
      <c r="M936" s="189">
        <v>45951</v>
      </c>
      <c r="N936" s="189">
        <v>46022</v>
      </c>
      <c r="O936" s="135" t="s">
        <v>1475</v>
      </c>
      <c r="P936" s="198" t="s">
        <v>1645</v>
      </c>
      <c r="Q936" s="135" t="s">
        <v>1633</v>
      </c>
      <c r="R936" s="135" t="s">
        <v>1474</v>
      </c>
      <c r="S936" s="135" t="s">
        <v>14</v>
      </c>
      <c r="T936" s="201" t="s">
        <v>1646</v>
      </c>
      <c r="U936" s="202"/>
      <c r="V936" s="202"/>
      <c r="W936" s="203"/>
    </row>
    <row r="937" spans="1:23" ht="78.75" x14ac:dyDescent="0.25">
      <c r="A937" s="2">
        <v>29</v>
      </c>
      <c r="B937" s="149"/>
      <c r="C937" s="149"/>
      <c r="D937" s="2" t="s">
        <v>1647</v>
      </c>
      <c r="E937" s="149"/>
      <c r="F937" s="2">
        <v>2</v>
      </c>
      <c r="G937" s="149"/>
      <c r="H937" s="136"/>
      <c r="I937" s="1" t="s">
        <v>1648</v>
      </c>
      <c r="J937" s="1" t="s">
        <v>1648</v>
      </c>
      <c r="K937" s="2">
        <v>0</v>
      </c>
      <c r="L937" s="153"/>
      <c r="M937" s="191"/>
      <c r="N937" s="191"/>
      <c r="O937" s="149"/>
      <c r="P937" s="199"/>
      <c r="Q937" s="149"/>
      <c r="R937" s="149"/>
      <c r="S937" s="149"/>
      <c r="T937" s="204"/>
      <c r="U937" s="205"/>
      <c r="V937" s="205"/>
      <c r="W937" s="206"/>
    </row>
    <row r="938" spans="1:23" ht="78.75" x14ac:dyDescent="0.25">
      <c r="A938" s="59">
        <v>30</v>
      </c>
      <c r="B938" s="136"/>
      <c r="C938" s="136"/>
      <c r="D938" s="2" t="s">
        <v>1649</v>
      </c>
      <c r="E938" s="136"/>
      <c r="F938" s="2">
        <v>2</v>
      </c>
      <c r="G938" s="136"/>
      <c r="H938" s="2">
        <v>0</v>
      </c>
      <c r="I938" s="77" t="s">
        <v>1650</v>
      </c>
      <c r="J938" s="77" t="s">
        <v>1650</v>
      </c>
      <c r="K938" s="2">
        <v>0</v>
      </c>
      <c r="L938" s="134"/>
      <c r="M938" s="190"/>
      <c r="N938" s="190"/>
      <c r="O938" s="136"/>
      <c r="P938" s="200"/>
      <c r="Q938" s="136"/>
      <c r="R938" s="136"/>
      <c r="S938" s="136"/>
      <c r="T938" s="207"/>
      <c r="U938" s="208"/>
      <c r="V938" s="208"/>
      <c r="W938" s="209"/>
    </row>
    <row r="939" spans="1:23" ht="393.75" x14ac:dyDescent="0.25">
      <c r="A939" s="2">
        <v>31</v>
      </c>
      <c r="B939" s="2" t="s">
        <v>1651</v>
      </c>
      <c r="C939" s="7" t="s">
        <v>1652</v>
      </c>
      <c r="D939" s="2" t="s">
        <v>1653</v>
      </c>
      <c r="E939" s="2" t="s">
        <v>1480</v>
      </c>
      <c r="F939" s="2">
        <v>9</v>
      </c>
      <c r="G939" s="2" t="s">
        <v>1654</v>
      </c>
      <c r="H939" s="13">
        <v>0</v>
      </c>
      <c r="I939" s="1" t="s">
        <v>1655</v>
      </c>
      <c r="J939" s="78"/>
      <c r="K939" s="78"/>
      <c r="L939" s="2" t="s">
        <v>1472</v>
      </c>
      <c r="M939" s="26">
        <v>45338</v>
      </c>
      <c r="N939" s="3" t="s">
        <v>1656</v>
      </c>
      <c r="O939" s="77" t="s">
        <v>1657</v>
      </c>
      <c r="P939" s="58" t="s">
        <v>3345</v>
      </c>
      <c r="Q939" s="3" t="s">
        <v>3346</v>
      </c>
      <c r="R939" s="13">
        <v>45785.18</v>
      </c>
      <c r="S939" s="2" t="s">
        <v>14</v>
      </c>
      <c r="T939" s="139" t="s">
        <v>1660</v>
      </c>
      <c r="U939" s="143"/>
      <c r="V939" s="143"/>
      <c r="W939" s="143"/>
    </row>
    <row r="940" spans="1:23" ht="299.25" x14ac:dyDescent="0.25">
      <c r="A940" s="59">
        <v>32</v>
      </c>
      <c r="B940" s="2" t="s">
        <v>1651</v>
      </c>
      <c r="C940" s="7" t="s">
        <v>1661</v>
      </c>
      <c r="D940" s="2" t="s">
        <v>1662</v>
      </c>
      <c r="E940" s="2" t="s">
        <v>1480</v>
      </c>
      <c r="F940" s="2">
        <v>7</v>
      </c>
      <c r="G940" s="2" t="s">
        <v>1481</v>
      </c>
      <c r="H940" s="13">
        <v>0</v>
      </c>
      <c r="I940" s="1" t="s">
        <v>1663</v>
      </c>
      <c r="J940" s="78"/>
      <c r="K940" s="78"/>
      <c r="L940" s="2" t="s">
        <v>1472</v>
      </c>
      <c r="M940" s="26">
        <v>45362</v>
      </c>
      <c r="N940" s="1" t="s">
        <v>1664</v>
      </c>
      <c r="O940" s="79" t="s">
        <v>1665</v>
      </c>
      <c r="P940" s="58" t="s">
        <v>3347</v>
      </c>
      <c r="Q940" s="3" t="s">
        <v>3348</v>
      </c>
      <c r="R940" s="1">
        <v>32328.400000000001</v>
      </c>
      <c r="S940" s="7" t="s">
        <v>14</v>
      </c>
      <c r="T940" s="139" t="s">
        <v>1668</v>
      </c>
      <c r="U940" s="139"/>
      <c r="V940" s="139"/>
      <c r="W940" s="139"/>
    </row>
    <row r="941" spans="1:23" ht="94.5" x14ac:dyDescent="0.25">
      <c r="A941" s="2">
        <v>33</v>
      </c>
      <c r="B941" s="2" t="s">
        <v>1490</v>
      </c>
      <c r="C941" s="7" t="s">
        <v>1669</v>
      </c>
      <c r="D941" s="2" t="s">
        <v>1670</v>
      </c>
      <c r="E941" s="2" t="s">
        <v>1480</v>
      </c>
      <c r="F941" s="2">
        <v>2</v>
      </c>
      <c r="G941" s="2" t="s">
        <v>1671</v>
      </c>
      <c r="H941" s="13">
        <v>0</v>
      </c>
      <c r="I941" s="1" t="s">
        <v>1672</v>
      </c>
      <c r="J941" s="78"/>
      <c r="K941" s="78"/>
      <c r="L941" s="2" t="s">
        <v>1472</v>
      </c>
      <c r="M941" s="3">
        <v>45615</v>
      </c>
      <c r="N941" s="3">
        <v>45734</v>
      </c>
      <c r="O941" s="78" t="s">
        <v>1475</v>
      </c>
      <c r="P941" s="1" t="s">
        <v>1673</v>
      </c>
      <c r="Q941" s="3">
        <v>45855</v>
      </c>
      <c r="R941" s="1" t="s">
        <v>1672</v>
      </c>
      <c r="S941" s="2" t="s">
        <v>14</v>
      </c>
      <c r="T941" s="139" t="s">
        <v>1674</v>
      </c>
      <c r="U941" s="139"/>
      <c r="V941" s="139"/>
      <c r="W941" s="139"/>
    </row>
    <row r="942" spans="1:23" ht="141.75" x14ac:dyDescent="0.25">
      <c r="A942" s="59">
        <v>34</v>
      </c>
      <c r="B942" s="2" t="s">
        <v>1490</v>
      </c>
      <c r="C942" s="7" t="s">
        <v>1675</v>
      </c>
      <c r="D942" s="2" t="s">
        <v>1676</v>
      </c>
      <c r="E942" s="7" t="s">
        <v>1677</v>
      </c>
      <c r="F942" s="2" t="s">
        <v>1678</v>
      </c>
      <c r="G942" s="2" t="s">
        <v>1679</v>
      </c>
      <c r="H942" s="13">
        <v>0</v>
      </c>
      <c r="I942" s="1" t="s">
        <v>1680</v>
      </c>
      <c r="J942" s="78"/>
      <c r="K942" s="78"/>
      <c r="L942" s="2" t="s">
        <v>1472</v>
      </c>
      <c r="M942" s="3">
        <v>45615</v>
      </c>
      <c r="N942" s="3">
        <v>45734</v>
      </c>
      <c r="O942" s="78" t="s">
        <v>1475</v>
      </c>
      <c r="P942" s="58" t="s">
        <v>1681</v>
      </c>
      <c r="Q942" s="1">
        <v>45782</v>
      </c>
      <c r="R942" s="1">
        <v>887882.8</v>
      </c>
      <c r="S942" s="2" t="s">
        <v>14</v>
      </c>
      <c r="T942" s="2" t="s">
        <v>1682</v>
      </c>
      <c r="U942" s="2" t="s">
        <v>1683</v>
      </c>
      <c r="V942" s="1" t="s">
        <v>1684</v>
      </c>
      <c r="W942" s="2" t="s">
        <v>1685</v>
      </c>
    </row>
    <row r="943" spans="1:23" ht="94.5" x14ac:dyDescent="0.25">
      <c r="A943" s="2">
        <v>35</v>
      </c>
      <c r="B943" s="2" t="s">
        <v>1490</v>
      </c>
      <c r="C943" s="7" t="s">
        <v>1686</v>
      </c>
      <c r="D943" s="2" t="s">
        <v>1687</v>
      </c>
      <c r="E943" s="7" t="s">
        <v>1677</v>
      </c>
      <c r="F943" s="2">
        <v>2</v>
      </c>
      <c r="G943" s="2" t="s">
        <v>1688</v>
      </c>
      <c r="H943" s="13">
        <v>0</v>
      </c>
      <c r="I943" s="78" t="s">
        <v>1689</v>
      </c>
      <c r="J943" s="78"/>
      <c r="K943" s="78"/>
      <c r="L943" s="2" t="s">
        <v>1472</v>
      </c>
      <c r="M943" s="3">
        <v>45615</v>
      </c>
      <c r="N943" s="3">
        <v>45734</v>
      </c>
      <c r="O943" s="78" t="s">
        <v>1475</v>
      </c>
      <c r="P943" s="58" t="s">
        <v>1690</v>
      </c>
      <c r="Q943" s="3">
        <v>45855</v>
      </c>
      <c r="R943" s="78" t="s">
        <v>1689</v>
      </c>
      <c r="S943" s="7" t="s">
        <v>14</v>
      </c>
      <c r="T943" s="139" t="s">
        <v>1691</v>
      </c>
      <c r="U943" s="143"/>
      <c r="V943" s="143"/>
      <c r="W943" s="143"/>
    </row>
    <row r="944" spans="1:23" ht="94.5" x14ac:dyDescent="0.25">
      <c r="A944" s="59">
        <v>36</v>
      </c>
      <c r="B944" s="2" t="s">
        <v>1490</v>
      </c>
      <c r="C944" s="7" t="s">
        <v>1692</v>
      </c>
      <c r="D944" s="2" t="s">
        <v>1693</v>
      </c>
      <c r="E944" s="7" t="s">
        <v>1677</v>
      </c>
      <c r="F944" s="2">
        <v>5</v>
      </c>
      <c r="G944" s="2" t="s">
        <v>1694</v>
      </c>
      <c r="H944" s="13">
        <v>0</v>
      </c>
      <c r="I944" s="78" t="s">
        <v>1695</v>
      </c>
      <c r="J944" s="78"/>
      <c r="K944" s="78"/>
      <c r="L944" s="2" t="s">
        <v>1472</v>
      </c>
      <c r="M944" s="3">
        <v>45615</v>
      </c>
      <c r="N944" s="3">
        <v>45734</v>
      </c>
      <c r="O944" s="78" t="s">
        <v>1475</v>
      </c>
      <c r="P944" s="58" t="s">
        <v>1696</v>
      </c>
      <c r="Q944" s="3">
        <v>45855</v>
      </c>
      <c r="R944" s="78" t="s">
        <v>1695</v>
      </c>
      <c r="S944" s="7" t="s">
        <v>14</v>
      </c>
      <c r="T944" s="139" t="s">
        <v>1697</v>
      </c>
      <c r="U944" s="143"/>
      <c r="V944" s="143"/>
      <c r="W944" s="143"/>
    </row>
    <row r="945" spans="1:23" ht="94.5" x14ac:dyDescent="0.25">
      <c r="A945" s="2">
        <v>37</v>
      </c>
      <c r="B945" s="2" t="s">
        <v>1490</v>
      </c>
      <c r="C945" s="7" t="s">
        <v>1698</v>
      </c>
      <c r="D945" s="2" t="s">
        <v>1699</v>
      </c>
      <c r="E945" s="7" t="s">
        <v>1677</v>
      </c>
      <c r="F945" s="2">
        <v>2</v>
      </c>
      <c r="G945" s="2" t="s">
        <v>1700</v>
      </c>
      <c r="H945" s="13">
        <v>0</v>
      </c>
      <c r="I945" s="78" t="s">
        <v>1701</v>
      </c>
      <c r="J945" s="78"/>
      <c r="K945" s="78"/>
      <c r="L945" s="2" t="s">
        <v>1472</v>
      </c>
      <c r="M945" s="3">
        <v>45615</v>
      </c>
      <c r="N945" s="3">
        <v>45734</v>
      </c>
      <c r="O945" s="78" t="s">
        <v>1475</v>
      </c>
      <c r="P945" s="58" t="s">
        <v>1702</v>
      </c>
      <c r="Q945" s="3">
        <v>45855</v>
      </c>
      <c r="R945" s="78" t="s">
        <v>1701</v>
      </c>
      <c r="S945" s="7" t="s">
        <v>14</v>
      </c>
      <c r="T945" s="139" t="s">
        <v>1703</v>
      </c>
      <c r="U945" s="143"/>
      <c r="V945" s="143"/>
      <c r="W945" s="143"/>
    </row>
    <row r="946" spans="1:23" ht="94.5" x14ac:dyDescent="0.25">
      <c r="A946" s="59">
        <v>38</v>
      </c>
      <c r="B946" s="2" t="s">
        <v>1490</v>
      </c>
      <c r="C946" s="7" t="s">
        <v>1704</v>
      </c>
      <c r="D946" s="2" t="s">
        <v>1705</v>
      </c>
      <c r="E946" s="7" t="s">
        <v>1677</v>
      </c>
      <c r="F946" s="2">
        <v>1</v>
      </c>
      <c r="G946" s="2" t="s">
        <v>1700</v>
      </c>
      <c r="H946" s="13">
        <v>0</v>
      </c>
      <c r="I946" s="2" t="s">
        <v>1706</v>
      </c>
      <c r="J946" s="78"/>
      <c r="K946" s="78"/>
      <c r="L946" s="2" t="s">
        <v>1472</v>
      </c>
      <c r="M946" s="26">
        <v>45608</v>
      </c>
      <c r="N946" s="26">
        <v>45727</v>
      </c>
      <c r="O946" s="78" t="s">
        <v>1475</v>
      </c>
      <c r="P946" s="58" t="s">
        <v>1707</v>
      </c>
      <c r="Q946" s="3">
        <v>45855</v>
      </c>
      <c r="R946" s="13">
        <v>45608</v>
      </c>
      <c r="S946" s="7" t="s">
        <v>14</v>
      </c>
      <c r="T946" s="139" t="s">
        <v>1708</v>
      </c>
      <c r="U946" s="143"/>
      <c r="V946" s="143"/>
      <c r="W946" s="143"/>
    </row>
    <row r="947" spans="1:23" ht="63" x14ac:dyDescent="0.25">
      <c r="A947" s="2">
        <v>39</v>
      </c>
      <c r="B947" s="2" t="s">
        <v>1490</v>
      </c>
      <c r="C947" s="7" t="s">
        <v>1709</v>
      </c>
      <c r="D947" s="2" t="s">
        <v>1710</v>
      </c>
      <c r="E947" s="7" t="s">
        <v>1677</v>
      </c>
      <c r="F947" s="2">
        <v>2</v>
      </c>
      <c r="G947" s="2" t="s">
        <v>1711</v>
      </c>
      <c r="H947" s="1" t="s">
        <v>1712</v>
      </c>
      <c r="I947" s="1">
        <v>346231.33</v>
      </c>
      <c r="J947" s="78"/>
      <c r="K947" s="78"/>
      <c r="L947" s="2" t="s">
        <v>1472</v>
      </c>
      <c r="M947" s="26">
        <v>45910</v>
      </c>
      <c r="N947" s="26">
        <v>45991</v>
      </c>
      <c r="O947" s="78" t="s">
        <v>1475</v>
      </c>
      <c r="P947" s="58" t="s">
        <v>1713</v>
      </c>
      <c r="Q947" s="3" t="s">
        <v>1714</v>
      </c>
      <c r="R947" s="1">
        <v>346231.33</v>
      </c>
      <c r="S947" s="7" t="s">
        <v>14</v>
      </c>
      <c r="T947" s="139" t="s">
        <v>1715</v>
      </c>
      <c r="U947" s="143"/>
      <c r="V947" s="143"/>
      <c r="W947" s="143"/>
    </row>
    <row r="948" spans="1:23" ht="63" x14ac:dyDescent="0.25">
      <c r="A948" s="59">
        <v>40</v>
      </c>
      <c r="B948" s="2" t="s">
        <v>1490</v>
      </c>
      <c r="C948" s="7" t="s">
        <v>1716</v>
      </c>
      <c r="D948" s="2" t="s">
        <v>1717</v>
      </c>
      <c r="E948" s="7" t="s">
        <v>1677</v>
      </c>
      <c r="F948" s="2">
        <v>2</v>
      </c>
      <c r="G948" s="2" t="s">
        <v>1718</v>
      </c>
      <c r="H948" s="13">
        <v>0</v>
      </c>
      <c r="I948" s="1">
        <v>689700</v>
      </c>
      <c r="J948" s="78"/>
      <c r="K948" s="78"/>
      <c r="L948" s="2" t="s">
        <v>1472</v>
      </c>
      <c r="M948" s="26">
        <v>45910</v>
      </c>
      <c r="N948" s="26">
        <v>45991</v>
      </c>
      <c r="O948" s="78" t="s">
        <v>1475</v>
      </c>
      <c r="P948" s="58" t="s">
        <v>1719</v>
      </c>
      <c r="Q948" s="3" t="s">
        <v>1437</v>
      </c>
      <c r="R948" s="1">
        <v>689700</v>
      </c>
      <c r="S948" s="7" t="s">
        <v>14</v>
      </c>
      <c r="T948" s="210" t="s">
        <v>1720</v>
      </c>
      <c r="U948" s="211"/>
      <c r="V948" s="211"/>
      <c r="W948" s="212"/>
    </row>
    <row r="949" spans="1:23" ht="63" x14ac:dyDescent="0.25">
      <c r="A949" s="2">
        <v>41</v>
      </c>
      <c r="B949" s="2" t="s">
        <v>1490</v>
      </c>
      <c r="C949" s="7" t="s">
        <v>1721</v>
      </c>
      <c r="D949" s="2" t="s">
        <v>1722</v>
      </c>
      <c r="E949" s="7" t="s">
        <v>1677</v>
      </c>
      <c r="F949" s="2">
        <v>5</v>
      </c>
      <c r="G949" s="2" t="s">
        <v>1723</v>
      </c>
      <c r="H949" s="13">
        <v>0</v>
      </c>
      <c r="I949" s="1">
        <v>102973.42</v>
      </c>
      <c r="J949" s="78"/>
      <c r="K949" s="78"/>
      <c r="L949" s="2" t="s">
        <v>1472</v>
      </c>
      <c r="M949" s="26">
        <v>45910</v>
      </c>
      <c r="N949" s="26">
        <v>45991</v>
      </c>
      <c r="O949" s="78" t="s">
        <v>1475</v>
      </c>
      <c r="P949" s="58" t="s">
        <v>1724</v>
      </c>
      <c r="Q949" s="3" t="s">
        <v>1714</v>
      </c>
      <c r="R949" s="1">
        <v>102973.42</v>
      </c>
      <c r="S949" s="7" t="s">
        <v>14</v>
      </c>
      <c r="T949" s="139" t="s">
        <v>1725</v>
      </c>
      <c r="U949" s="143"/>
      <c r="V949" s="143"/>
      <c r="W949" s="143"/>
    </row>
    <row r="950" spans="1:23" ht="63" x14ac:dyDescent="0.25">
      <c r="A950" s="59">
        <v>42</v>
      </c>
      <c r="B950" s="2" t="s">
        <v>1490</v>
      </c>
      <c r="C950" s="7" t="s">
        <v>1726</v>
      </c>
      <c r="D950" s="2" t="s">
        <v>1727</v>
      </c>
      <c r="E950" s="7" t="s">
        <v>1677</v>
      </c>
      <c r="F950" s="2">
        <v>7</v>
      </c>
      <c r="G950" s="2" t="s">
        <v>1502</v>
      </c>
      <c r="H950" s="13">
        <v>0</v>
      </c>
      <c r="I950" s="1">
        <v>137580.17000000001</v>
      </c>
      <c r="J950" s="78"/>
      <c r="K950" s="78"/>
      <c r="L950" s="2" t="s">
        <v>1472</v>
      </c>
      <c r="M950" s="26">
        <v>45910</v>
      </c>
      <c r="N950" s="26">
        <v>45991</v>
      </c>
      <c r="O950" s="78" t="s">
        <v>1475</v>
      </c>
      <c r="P950" s="58" t="s">
        <v>1728</v>
      </c>
      <c r="Q950" s="3" t="s">
        <v>1437</v>
      </c>
      <c r="R950" s="1">
        <v>137580.17000000001</v>
      </c>
      <c r="S950" s="7" t="s">
        <v>14</v>
      </c>
      <c r="T950" s="210" t="s">
        <v>1729</v>
      </c>
      <c r="U950" s="211"/>
      <c r="V950" s="211"/>
      <c r="W950" s="212"/>
    </row>
    <row r="951" spans="1:23" ht="236.25" x14ac:dyDescent="0.25">
      <c r="A951" s="2">
        <v>43</v>
      </c>
      <c r="B951" s="80" t="s">
        <v>1730</v>
      </c>
      <c r="C951" s="7" t="s">
        <v>1731</v>
      </c>
      <c r="D951" s="2" t="s">
        <v>1732</v>
      </c>
      <c r="E951" s="80"/>
      <c r="F951" s="7">
        <v>1</v>
      </c>
      <c r="G951" s="80" t="s">
        <v>1733</v>
      </c>
      <c r="H951" s="7">
        <v>0</v>
      </c>
      <c r="I951" s="81">
        <v>11205492.880000001</v>
      </c>
      <c r="J951" s="78"/>
      <c r="K951" s="78"/>
      <c r="L951" s="2" t="s">
        <v>1472</v>
      </c>
      <c r="M951" s="82">
        <v>45383</v>
      </c>
      <c r="N951" s="82" t="s">
        <v>1734</v>
      </c>
      <c r="O951" s="78" t="s">
        <v>1475</v>
      </c>
      <c r="P951" s="78" t="s">
        <v>1475</v>
      </c>
      <c r="Q951" s="7" t="s">
        <v>1475</v>
      </c>
      <c r="R951" s="81">
        <v>11205492.880000001</v>
      </c>
      <c r="S951" s="7" t="s">
        <v>14</v>
      </c>
      <c r="T951" s="139"/>
      <c r="U951" s="139"/>
      <c r="V951" s="139"/>
      <c r="W951" s="139"/>
    </row>
    <row r="952" spans="1:23" ht="330.75" x14ac:dyDescent="0.25">
      <c r="A952" s="59">
        <v>44</v>
      </c>
      <c r="B952" s="80" t="s">
        <v>1651</v>
      </c>
      <c r="C952" s="7" t="s">
        <v>1735</v>
      </c>
      <c r="D952" s="2" t="s">
        <v>1736</v>
      </c>
      <c r="E952" s="2" t="s">
        <v>1480</v>
      </c>
      <c r="F952" s="7">
        <v>4</v>
      </c>
      <c r="G952" s="80" t="s">
        <v>1737</v>
      </c>
      <c r="H952" s="7">
        <v>0</v>
      </c>
      <c r="I952" s="81">
        <v>34986</v>
      </c>
      <c r="J952" s="78"/>
      <c r="K952" s="78"/>
      <c r="L952" s="2" t="s">
        <v>1472</v>
      </c>
      <c r="M952" s="82">
        <v>45350</v>
      </c>
      <c r="N952" s="82" t="s">
        <v>1738</v>
      </c>
      <c r="O952" s="78" t="s">
        <v>1739</v>
      </c>
      <c r="P952" s="81" t="s">
        <v>3349</v>
      </c>
      <c r="Q952" s="14" t="s">
        <v>3350</v>
      </c>
      <c r="R952" s="81">
        <v>35427</v>
      </c>
      <c r="S952" s="7" t="s">
        <v>14</v>
      </c>
      <c r="T952" s="139" t="s">
        <v>1741</v>
      </c>
      <c r="U952" s="143"/>
      <c r="V952" s="143"/>
      <c r="W952" s="143"/>
    </row>
    <row r="953" spans="1:23" ht="346.5" x14ac:dyDescent="0.25">
      <c r="A953" s="2">
        <v>45</v>
      </c>
      <c r="B953" s="80" t="s">
        <v>1651</v>
      </c>
      <c r="C953" s="7" t="s">
        <v>1742</v>
      </c>
      <c r="D953" s="2" t="s">
        <v>1743</v>
      </c>
      <c r="E953" s="2" t="s">
        <v>1480</v>
      </c>
      <c r="F953" s="7">
        <v>4</v>
      </c>
      <c r="G953" s="80" t="s">
        <v>1481</v>
      </c>
      <c r="H953" s="7">
        <v>0</v>
      </c>
      <c r="I953" s="81">
        <v>31501.68</v>
      </c>
      <c r="J953" s="78"/>
      <c r="K953" s="78"/>
      <c r="L953" s="2" t="s">
        <v>1472</v>
      </c>
      <c r="M953" s="82">
        <v>45338</v>
      </c>
      <c r="N953" s="82" t="s">
        <v>1744</v>
      </c>
      <c r="O953" s="78" t="s">
        <v>1745</v>
      </c>
      <c r="P953" s="14" t="s">
        <v>3351</v>
      </c>
      <c r="Q953" s="92" t="s">
        <v>3352</v>
      </c>
      <c r="R953" s="81">
        <v>31749.68</v>
      </c>
      <c r="S953" s="7" t="s">
        <v>14</v>
      </c>
      <c r="T953" s="139" t="s">
        <v>1748</v>
      </c>
      <c r="U953" s="139"/>
      <c r="V953" s="139"/>
      <c r="W953" s="139"/>
    </row>
    <row r="954" spans="1:23" ht="94.5" x14ac:dyDescent="0.25">
      <c r="A954" s="59">
        <v>46</v>
      </c>
      <c r="B954" s="80" t="s">
        <v>1490</v>
      </c>
      <c r="C954" s="7" t="s">
        <v>1749</v>
      </c>
      <c r="D954" s="2" t="s">
        <v>1750</v>
      </c>
      <c r="E954" s="7" t="s">
        <v>1677</v>
      </c>
      <c r="F954" s="7">
        <v>1</v>
      </c>
      <c r="G954" s="80" t="s">
        <v>1751</v>
      </c>
      <c r="H954" s="7">
        <v>0</v>
      </c>
      <c r="I954" s="81">
        <v>566559</v>
      </c>
      <c r="J954" s="78"/>
      <c r="K954" s="78"/>
      <c r="L954" s="2" t="s">
        <v>1472</v>
      </c>
      <c r="M954" s="82">
        <v>45587</v>
      </c>
      <c r="N954" s="2" t="s">
        <v>1752</v>
      </c>
      <c r="O954" s="78" t="s">
        <v>1475</v>
      </c>
      <c r="P954" s="81">
        <v>566559</v>
      </c>
      <c r="Q954" s="2" t="s">
        <v>1753</v>
      </c>
      <c r="R954" s="81">
        <v>566559</v>
      </c>
      <c r="S954" s="7" t="s">
        <v>14</v>
      </c>
      <c r="T954" s="139" t="s">
        <v>1754</v>
      </c>
      <c r="U954" s="139"/>
      <c r="V954" s="139"/>
      <c r="W954" s="139"/>
    </row>
    <row r="955" spans="1:23" ht="126" x14ac:dyDescent="0.25">
      <c r="A955" s="2">
        <v>47</v>
      </c>
      <c r="B955" s="80" t="s">
        <v>1490</v>
      </c>
      <c r="C955" s="7" t="s">
        <v>1755</v>
      </c>
      <c r="D955" s="2" t="s">
        <v>1756</v>
      </c>
      <c r="E955" s="7" t="s">
        <v>1677</v>
      </c>
      <c r="F955" s="7">
        <v>1</v>
      </c>
      <c r="G955" s="2" t="s">
        <v>1502</v>
      </c>
      <c r="H955" s="7">
        <v>0</v>
      </c>
      <c r="I955" s="81">
        <v>1666000</v>
      </c>
      <c r="J955" s="78"/>
      <c r="K955" s="78"/>
      <c r="L955" s="2" t="s">
        <v>1472</v>
      </c>
      <c r="M955" s="26">
        <v>45581</v>
      </c>
      <c r="N955" s="2" t="s">
        <v>1752</v>
      </c>
      <c r="O955" s="78" t="s">
        <v>1475</v>
      </c>
      <c r="P955" s="14" t="s">
        <v>1757</v>
      </c>
      <c r="Q955" s="113" t="s">
        <v>1758</v>
      </c>
      <c r="R955" s="81">
        <v>1666000</v>
      </c>
      <c r="S955" s="7" t="s">
        <v>14</v>
      </c>
      <c r="T955" s="139" t="s">
        <v>1759</v>
      </c>
      <c r="U955" s="143"/>
      <c r="V955" s="143"/>
      <c r="W955" s="143"/>
    </row>
    <row r="956" spans="1:23" ht="94.5" x14ac:dyDescent="0.25">
      <c r="A956" s="59">
        <v>48</v>
      </c>
      <c r="B956" s="80" t="s">
        <v>1490</v>
      </c>
      <c r="C956" s="7" t="s">
        <v>1760</v>
      </c>
      <c r="D956" s="2" t="s">
        <v>1761</v>
      </c>
      <c r="E956" s="7" t="s">
        <v>1677</v>
      </c>
      <c r="F956" s="7">
        <v>1</v>
      </c>
      <c r="G956" s="2" t="s">
        <v>1762</v>
      </c>
      <c r="H956" s="7">
        <v>0</v>
      </c>
      <c r="I956" s="81">
        <v>1781430</v>
      </c>
      <c r="J956" s="78"/>
      <c r="K956" s="78"/>
      <c r="L956" s="2" t="s">
        <v>1472</v>
      </c>
      <c r="M956" s="26">
        <v>45587</v>
      </c>
      <c r="N956" s="2" t="s">
        <v>1752</v>
      </c>
      <c r="O956" s="78" t="s">
        <v>1475</v>
      </c>
      <c r="P956" s="81">
        <v>1781430</v>
      </c>
      <c r="Q956" s="2" t="s">
        <v>1763</v>
      </c>
      <c r="R956" s="81">
        <v>1781430</v>
      </c>
      <c r="S956" s="7" t="s">
        <v>14</v>
      </c>
      <c r="T956" s="139" t="s">
        <v>1764</v>
      </c>
      <c r="U956" s="139"/>
      <c r="V956" s="139"/>
      <c r="W956" s="139"/>
    </row>
    <row r="957" spans="1:23" ht="94.5" x14ac:dyDescent="0.25">
      <c r="A957" s="2">
        <v>49</v>
      </c>
      <c r="B957" s="80" t="s">
        <v>1490</v>
      </c>
      <c r="C957" s="7" t="s">
        <v>1765</v>
      </c>
      <c r="D957" s="2" t="s">
        <v>1766</v>
      </c>
      <c r="E957" s="7" t="s">
        <v>1677</v>
      </c>
      <c r="F957" s="7">
        <v>1</v>
      </c>
      <c r="G957" s="2" t="s">
        <v>1767</v>
      </c>
      <c r="H957" s="7">
        <v>0</v>
      </c>
      <c r="I957" s="81">
        <v>16372.02</v>
      </c>
      <c r="J957" s="78"/>
      <c r="K957" s="78"/>
      <c r="L957" s="2" t="s">
        <v>1472</v>
      </c>
      <c r="M957" s="26">
        <v>45587</v>
      </c>
      <c r="N957" s="2" t="s">
        <v>1768</v>
      </c>
      <c r="O957" s="78" t="s">
        <v>1475</v>
      </c>
      <c r="P957" s="81">
        <v>16372.02</v>
      </c>
      <c r="Q957" s="2" t="s">
        <v>1769</v>
      </c>
      <c r="R957" s="81">
        <v>16372.02</v>
      </c>
      <c r="S957" s="7" t="s">
        <v>14</v>
      </c>
      <c r="T957" s="139" t="s">
        <v>1770</v>
      </c>
      <c r="U957" s="139"/>
      <c r="V957" s="139"/>
      <c r="W957" s="139"/>
    </row>
    <row r="958" spans="1:23" ht="94.5" x14ac:dyDescent="0.25">
      <c r="A958" s="59">
        <v>50</v>
      </c>
      <c r="B958" s="80" t="s">
        <v>1490</v>
      </c>
      <c r="C958" s="7" t="s">
        <v>1771</v>
      </c>
      <c r="D958" s="2" t="s">
        <v>1772</v>
      </c>
      <c r="E958" s="7" t="s">
        <v>1677</v>
      </c>
      <c r="F958" s="7">
        <v>1</v>
      </c>
      <c r="G958" s="2" t="s">
        <v>1773</v>
      </c>
      <c r="H958" s="7">
        <v>0</v>
      </c>
      <c r="I958" s="81">
        <v>1059642.6399999999</v>
      </c>
      <c r="J958" s="78"/>
      <c r="K958" s="78"/>
      <c r="L958" s="2" t="s">
        <v>1472</v>
      </c>
      <c r="M958" s="26">
        <v>45581</v>
      </c>
      <c r="N958" s="2" t="s">
        <v>1752</v>
      </c>
      <c r="O958" s="78" t="s">
        <v>1475</v>
      </c>
      <c r="P958" s="81">
        <v>1059642.6399999999</v>
      </c>
      <c r="Q958" s="2" t="s">
        <v>1774</v>
      </c>
      <c r="R958" s="81">
        <v>1059642.6399999999</v>
      </c>
      <c r="S958" s="7" t="s">
        <v>14</v>
      </c>
      <c r="T958" s="139" t="s">
        <v>1775</v>
      </c>
      <c r="U958" s="139"/>
      <c r="V958" s="139"/>
      <c r="W958" s="139"/>
    </row>
    <row r="959" spans="1:23" ht="94.5" x14ac:dyDescent="0.25">
      <c r="A959" s="2">
        <v>51</v>
      </c>
      <c r="B959" s="80" t="s">
        <v>1490</v>
      </c>
      <c r="C959" s="7" t="s">
        <v>1776</v>
      </c>
      <c r="D959" s="2" t="s">
        <v>1777</v>
      </c>
      <c r="E959" s="7" t="s">
        <v>1677</v>
      </c>
      <c r="F959" s="7">
        <v>1</v>
      </c>
      <c r="G959" s="2" t="s">
        <v>1778</v>
      </c>
      <c r="H959" s="7">
        <v>0</v>
      </c>
      <c r="I959" s="81">
        <v>214299.96</v>
      </c>
      <c r="J959" s="78"/>
      <c r="K959" s="78"/>
      <c r="L959" s="2" t="s">
        <v>1472</v>
      </c>
      <c r="M959" s="26">
        <v>45581</v>
      </c>
      <c r="N959" s="2" t="s">
        <v>1752</v>
      </c>
      <c r="O959" s="78" t="s">
        <v>1475</v>
      </c>
      <c r="P959" s="81">
        <v>214299.96</v>
      </c>
      <c r="Q959" s="2" t="s">
        <v>1779</v>
      </c>
      <c r="R959" s="81">
        <v>214299.96</v>
      </c>
      <c r="S959" s="7" t="s">
        <v>14</v>
      </c>
      <c r="T959" s="139" t="s">
        <v>1780</v>
      </c>
      <c r="U959" s="139"/>
      <c r="V959" s="139"/>
      <c r="W959" s="139"/>
    </row>
    <row r="960" spans="1:23" ht="94.5" x14ac:dyDescent="0.25">
      <c r="A960" s="59">
        <v>52</v>
      </c>
      <c r="B960" s="80" t="s">
        <v>1490</v>
      </c>
      <c r="C960" s="7" t="s">
        <v>1781</v>
      </c>
      <c r="D960" s="2" t="s">
        <v>1782</v>
      </c>
      <c r="E960" s="7" t="s">
        <v>1677</v>
      </c>
      <c r="F960" s="7">
        <v>1</v>
      </c>
      <c r="G960" s="2" t="s">
        <v>1778</v>
      </c>
      <c r="H960" s="7">
        <v>0</v>
      </c>
      <c r="I960" s="81">
        <v>110684.28</v>
      </c>
      <c r="J960" s="78"/>
      <c r="K960" s="78"/>
      <c r="L960" s="2" t="s">
        <v>1472</v>
      </c>
      <c r="M960" s="26">
        <v>45587</v>
      </c>
      <c r="N960" s="2" t="s">
        <v>1752</v>
      </c>
      <c r="O960" s="78" t="s">
        <v>1475</v>
      </c>
      <c r="P960" s="81">
        <v>110684.28</v>
      </c>
      <c r="Q960" s="2" t="s">
        <v>1783</v>
      </c>
      <c r="R960" s="81">
        <v>110684.28</v>
      </c>
      <c r="S960" s="7" t="s">
        <v>14</v>
      </c>
      <c r="T960" s="139" t="s">
        <v>1784</v>
      </c>
      <c r="U960" s="139"/>
      <c r="V960" s="139"/>
      <c r="W960" s="139"/>
    </row>
    <row r="961" spans="1:23" ht="94.5" x14ac:dyDescent="0.25">
      <c r="A961" s="2">
        <v>53</v>
      </c>
      <c r="B961" s="80" t="s">
        <v>1490</v>
      </c>
      <c r="C961" s="7" t="s">
        <v>1785</v>
      </c>
      <c r="D961" s="2" t="s">
        <v>1786</v>
      </c>
      <c r="E961" s="7" t="s">
        <v>1677</v>
      </c>
      <c r="F961" s="7">
        <v>1</v>
      </c>
      <c r="G961" s="2" t="s">
        <v>1787</v>
      </c>
      <c r="H961" s="7">
        <v>0</v>
      </c>
      <c r="I961" s="81">
        <v>464980.6</v>
      </c>
      <c r="J961" s="78"/>
      <c r="K961" s="78"/>
      <c r="L961" s="2" t="s">
        <v>1472</v>
      </c>
      <c r="M961" s="26">
        <v>45581</v>
      </c>
      <c r="N961" s="2" t="s">
        <v>1752</v>
      </c>
      <c r="O961" s="78" t="s">
        <v>1475</v>
      </c>
      <c r="P961" s="81">
        <v>464980.6</v>
      </c>
      <c r="Q961" s="2" t="s">
        <v>1788</v>
      </c>
      <c r="R961" s="81">
        <v>464980.6</v>
      </c>
      <c r="S961" s="7" t="s">
        <v>14</v>
      </c>
      <c r="T961" s="139" t="s">
        <v>1789</v>
      </c>
      <c r="U961" s="143"/>
      <c r="V961" s="143"/>
      <c r="W961" s="143"/>
    </row>
    <row r="962" spans="1:23" ht="94.5" x14ac:dyDescent="0.25">
      <c r="A962" s="59">
        <v>54</v>
      </c>
      <c r="B962" s="80" t="s">
        <v>1490</v>
      </c>
      <c r="C962" s="7" t="s">
        <v>1790</v>
      </c>
      <c r="D962" s="2" t="s">
        <v>1791</v>
      </c>
      <c r="E962" s="7" t="s">
        <v>1677</v>
      </c>
      <c r="F962" s="7">
        <v>1</v>
      </c>
      <c r="G962" s="2" t="s">
        <v>1792</v>
      </c>
      <c r="H962" s="7">
        <v>0</v>
      </c>
      <c r="I962" s="81">
        <v>309400</v>
      </c>
      <c r="J962" s="78"/>
      <c r="K962" s="78"/>
      <c r="L962" s="2" t="s">
        <v>1472</v>
      </c>
      <c r="M962" s="26">
        <v>45587</v>
      </c>
      <c r="N962" s="2" t="s">
        <v>1752</v>
      </c>
      <c r="O962" s="78" t="s">
        <v>1475</v>
      </c>
      <c r="P962" s="81">
        <v>309400</v>
      </c>
      <c r="Q962" s="2" t="s">
        <v>1793</v>
      </c>
      <c r="R962" s="81">
        <v>309400</v>
      </c>
      <c r="S962" s="7" t="s">
        <v>14</v>
      </c>
      <c r="T962" s="139" t="s">
        <v>1794</v>
      </c>
      <c r="U962" s="143"/>
      <c r="V962" s="143"/>
      <c r="W962" s="143"/>
    </row>
    <row r="963" spans="1:23" ht="94.5" x14ac:dyDescent="0.25">
      <c r="A963" s="2">
        <v>55</v>
      </c>
      <c r="B963" s="80" t="s">
        <v>1490</v>
      </c>
      <c r="C963" s="7" t="s">
        <v>1795</v>
      </c>
      <c r="D963" s="2" t="s">
        <v>1796</v>
      </c>
      <c r="E963" s="7" t="s">
        <v>1677</v>
      </c>
      <c r="F963" s="7">
        <v>1</v>
      </c>
      <c r="G963" s="2" t="s">
        <v>1797</v>
      </c>
      <c r="H963" s="7">
        <v>0</v>
      </c>
      <c r="I963" s="81">
        <v>53312</v>
      </c>
      <c r="J963" s="78"/>
      <c r="K963" s="78"/>
      <c r="L963" s="2" t="s">
        <v>1472</v>
      </c>
      <c r="M963" s="26">
        <v>45587</v>
      </c>
      <c r="N963" s="2" t="s">
        <v>1752</v>
      </c>
      <c r="O963" s="78" t="s">
        <v>1475</v>
      </c>
      <c r="P963" s="81">
        <v>53312</v>
      </c>
      <c r="Q963" s="2" t="s">
        <v>1798</v>
      </c>
      <c r="R963" s="81">
        <v>53312</v>
      </c>
      <c r="S963" s="7" t="s">
        <v>14</v>
      </c>
      <c r="T963" s="139" t="s">
        <v>1799</v>
      </c>
      <c r="U963" s="139"/>
      <c r="V963" s="139"/>
      <c r="W963" s="139"/>
    </row>
    <row r="964" spans="1:23" ht="94.5" x14ac:dyDescent="0.25">
      <c r="A964" s="59">
        <v>56</v>
      </c>
      <c r="B964" s="80" t="s">
        <v>1490</v>
      </c>
      <c r="C964" s="7" t="s">
        <v>1800</v>
      </c>
      <c r="D964" s="2" t="s">
        <v>1801</v>
      </c>
      <c r="E964" s="7" t="s">
        <v>1677</v>
      </c>
      <c r="F964" s="7">
        <v>1</v>
      </c>
      <c r="G964" s="2" t="s">
        <v>1802</v>
      </c>
      <c r="H964" s="7">
        <v>0</v>
      </c>
      <c r="I964" s="81">
        <v>53550</v>
      </c>
      <c r="J964" s="78"/>
      <c r="K964" s="78"/>
      <c r="L964" s="2" t="s">
        <v>1472</v>
      </c>
      <c r="M964" s="26">
        <v>45587</v>
      </c>
      <c r="N964" s="2" t="s">
        <v>1752</v>
      </c>
      <c r="O964" s="78" t="s">
        <v>1475</v>
      </c>
      <c r="P964" s="81">
        <v>53550</v>
      </c>
      <c r="Q964" s="2" t="s">
        <v>1803</v>
      </c>
      <c r="R964" s="81">
        <v>53550</v>
      </c>
      <c r="S964" s="7" t="s">
        <v>14</v>
      </c>
      <c r="T964" s="139" t="s">
        <v>1804</v>
      </c>
      <c r="U964" s="139"/>
      <c r="V964" s="139"/>
      <c r="W964" s="139"/>
    </row>
    <row r="965" spans="1:23" ht="126" x14ac:dyDescent="0.25">
      <c r="A965" s="2">
        <v>57</v>
      </c>
      <c r="B965" s="80" t="s">
        <v>1490</v>
      </c>
      <c r="C965" s="7" t="s">
        <v>1755</v>
      </c>
      <c r="D965" s="2" t="s">
        <v>1805</v>
      </c>
      <c r="E965" s="7" t="s">
        <v>1677</v>
      </c>
      <c r="F965" s="7">
        <v>1</v>
      </c>
      <c r="G965" s="2" t="s">
        <v>1502</v>
      </c>
      <c r="H965" s="7">
        <v>0</v>
      </c>
      <c r="I965" s="81">
        <v>79947.289999999994</v>
      </c>
      <c r="J965" s="78"/>
      <c r="K965" s="78"/>
      <c r="L965" s="2" t="s">
        <v>1472</v>
      </c>
      <c r="M965" s="26">
        <v>45581</v>
      </c>
      <c r="N965" s="2" t="s">
        <v>1752</v>
      </c>
      <c r="O965" s="78" t="s">
        <v>1475</v>
      </c>
      <c r="P965" s="14" t="s">
        <v>1757</v>
      </c>
      <c r="Q965" s="113" t="s">
        <v>1758</v>
      </c>
      <c r="R965" s="81">
        <v>79947.289999999994</v>
      </c>
      <c r="S965" s="7" t="s">
        <v>14</v>
      </c>
      <c r="T965" s="139" t="s">
        <v>1759</v>
      </c>
      <c r="U965" s="143"/>
      <c r="V965" s="143"/>
      <c r="W965" s="143"/>
    </row>
    <row r="966" spans="1:23" ht="94.5" x14ac:dyDescent="0.25">
      <c r="A966" s="59">
        <v>58</v>
      </c>
      <c r="B966" s="80" t="s">
        <v>1490</v>
      </c>
      <c r="C966" s="7" t="s">
        <v>1806</v>
      </c>
      <c r="D966" s="2" t="s">
        <v>1807</v>
      </c>
      <c r="E966" s="7" t="s">
        <v>1677</v>
      </c>
      <c r="F966" s="7">
        <v>1</v>
      </c>
      <c r="G966" s="2" t="s">
        <v>1502</v>
      </c>
      <c r="H966" s="7">
        <v>0</v>
      </c>
      <c r="I966" s="81">
        <v>298511.5</v>
      </c>
      <c r="J966" s="78"/>
      <c r="K966" s="78"/>
      <c r="L966" s="2" t="s">
        <v>1472</v>
      </c>
      <c r="M966" s="26">
        <v>45587</v>
      </c>
      <c r="N966" s="2" t="s">
        <v>1752</v>
      </c>
      <c r="O966" s="78" t="s">
        <v>1475</v>
      </c>
      <c r="P966" s="81">
        <v>298511.5</v>
      </c>
      <c r="Q966" s="14" t="s">
        <v>1808</v>
      </c>
      <c r="R966" s="81">
        <v>298511.5</v>
      </c>
      <c r="S966" s="7" t="s">
        <v>14</v>
      </c>
      <c r="T966" s="139" t="s">
        <v>1809</v>
      </c>
      <c r="U966" s="143"/>
      <c r="V966" s="143"/>
      <c r="W966" s="143"/>
    </row>
    <row r="967" spans="1:23" ht="173.25" x14ac:dyDescent="0.25">
      <c r="A967" s="2">
        <v>59</v>
      </c>
      <c r="B967" s="80" t="s">
        <v>1490</v>
      </c>
      <c r="C967" s="7" t="s">
        <v>1810</v>
      </c>
      <c r="D967" s="2" t="s">
        <v>1811</v>
      </c>
      <c r="E967" s="7" t="s">
        <v>1677</v>
      </c>
      <c r="F967" s="7">
        <v>1</v>
      </c>
      <c r="G967" s="2" t="s">
        <v>1671</v>
      </c>
      <c r="H967" s="7">
        <v>0</v>
      </c>
      <c r="I967" s="81">
        <v>580125</v>
      </c>
      <c r="J967" s="78"/>
      <c r="K967" s="78"/>
      <c r="L967" s="2" t="s">
        <v>1472</v>
      </c>
      <c r="M967" s="26">
        <v>45761</v>
      </c>
      <c r="N967" s="2" t="s">
        <v>1812</v>
      </c>
      <c r="O967" s="78" t="s">
        <v>1475</v>
      </c>
      <c r="P967" s="78" t="s">
        <v>1475</v>
      </c>
      <c r="Q967" s="78" t="s">
        <v>1475</v>
      </c>
      <c r="R967" s="81">
        <v>589875</v>
      </c>
      <c r="S967" s="7" t="s">
        <v>14</v>
      </c>
      <c r="T967" s="139" t="s">
        <v>1813</v>
      </c>
      <c r="U967" s="139"/>
      <c r="V967" s="139"/>
      <c r="W967" s="139"/>
    </row>
    <row r="968" spans="1:23" ht="78.75" x14ac:dyDescent="0.25">
      <c r="A968" s="59">
        <v>60</v>
      </c>
      <c r="B968" s="80" t="s">
        <v>1490</v>
      </c>
      <c r="C968" s="7" t="s">
        <v>1814</v>
      </c>
      <c r="D968" s="2" t="s">
        <v>1815</v>
      </c>
      <c r="E968" s="7" t="s">
        <v>1677</v>
      </c>
      <c r="F968" s="7">
        <v>1</v>
      </c>
      <c r="G968" s="2" t="s">
        <v>1816</v>
      </c>
      <c r="H968" s="7">
        <v>0</v>
      </c>
      <c r="I968" s="81">
        <v>1163363.21</v>
      </c>
      <c r="J968" s="78"/>
      <c r="K968" s="78"/>
      <c r="L968" s="2" t="s">
        <v>1472</v>
      </c>
      <c r="M968" s="26">
        <v>45909</v>
      </c>
      <c r="N968" s="3">
        <v>46030</v>
      </c>
      <c r="O968" s="78" t="s">
        <v>1475</v>
      </c>
      <c r="P968" s="81">
        <v>1163363.21</v>
      </c>
      <c r="Q968" s="2" t="s">
        <v>1817</v>
      </c>
      <c r="R968" s="81">
        <v>1163363.21</v>
      </c>
      <c r="S968" s="7" t="s">
        <v>14</v>
      </c>
      <c r="T968" s="210" t="s">
        <v>1818</v>
      </c>
      <c r="U968" s="211"/>
      <c r="V968" s="211"/>
      <c r="W968" s="212"/>
    </row>
    <row r="969" spans="1:23" ht="94.5" x14ac:dyDescent="0.25">
      <c r="A969" s="2">
        <v>61</v>
      </c>
      <c r="B969" s="2" t="s">
        <v>1819</v>
      </c>
      <c r="C969" s="2" t="s">
        <v>1820</v>
      </c>
      <c r="D969" s="2" t="s">
        <v>1821</v>
      </c>
      <c r="E969" s="2" t="s">
        <v>1822</v>
      </c>
      <c r="F969" s="2" t="s">
        <v>1822</v>
      </c>
      <c r="G969" s="2" t="s">
        <v>1733</v>
      </c>
      <c r="H969" s="2">
        <v>0</v>
      </c>
      <c r="I969" s="1">
        <v>5134206.33</v>
      </c>
      <c r="J969" s="78"/>
      <c r="K969" s="78"/>
      <c r="L969" s="1" t="s">
        <v>1823</v>
      </c>
      <c r="M969" s="3">
        <v>45295</v>
      </c>
      <c r="N969" s="3" t="s">
        <v>1824</v>
      </c>
      <c r="O969" s="14" t="s">
        <v>1475</v>
      </c>
      <c r="P969" s="6" t="s">
        <v>1475</v>
      </c>
      <c r="Q969" s="6" t="s">
        <v>1475</v>
      </c>
      <c r="R969" s="1">
        <v>5134206.33</v>
      </c>
      <c r="S969" s="7" t="s">
        <v>14</v>
      </c>
      <c r="T969" s="139"/>
      <c r="U969" s="139"/>
      <c r="V969" s="139"/>
      <c r="W969" s="139"/>
    </row>
    <row r="970" spans="1:23" ht="393.75" x14ac:dyDescent="0.25">
      <c r="A970" s="59">
        <v>62</v>
      </c>
      <c r="B970" s="2" t="s">
        <v>1825</v>
      </c>
      <c r="C970" s="2" t="s">
        <v>1826</v>
      </c>
      <c r="D970" s="80" t="s">
        <v>1827</v>
      </c>
      <c r="E970" s="3" t="s">
        <v>1828</v>
      </c>
      <c r="F970" s="2">
        <v>11</v>
      </c>
      <c r="G970" s="80" t="s">
        <v>1829</v>
      </c>
      <c r="H970" s="2">
        <v>0</v>
      </c>
      <c r="I970" s="14">
        <v>34833.68</v>
      </c>
      <c r="J970" s="78"/>
      <c r="K970" s="78"/>
      <c r="L970" s="1" t="s">
        <v>1823</v>
      </c>
      <c r="M970" s="82">
        <v>45342</v>
      </c>
      <c r="N970" s="82" t="s">
        <v>1830</v>
      </c>
      <c r="O970" s="14" t="s">
        <v>1831</v>
      </c>
      <c r="P970" s="1">
        <v>35117.68</v>
      </c>
      <c r="Q970" s="3" t="s">
        <v>3353</v>
      </c>
      <c r="R970" s="1">
        <v>35117.68</v>
      </c>
      <c r="S970" s="7" t="s">
        <v>14</v>
      </c>
      <c r="T970" s="139" t="s">
        <v>1834</v>
      </c>
      <c r="U970" s="139"/>
      <c r="V970" s="139"/>
      <c r="W970" s="139"/>
    </row>
    <row r="971" spans="1:23" ht="362.25" x14ac:dyDescent="0.25">
      <c r="A971" s="2">
        <v>63</v>
      </c>
      <c r="B971" s="2" t="s">
        <v>1825</v>
      </c>
      <c r="C971" s="2" t="s">
        <v>1835</v>
      </c>
      <c r="D971" s="2" t="s">
        <v>1836</v>
      </c>
      <c r="E971" s="3" t="s">
        <v>1828</v>
      </c>
      <c r="F971" s="2">
        <v>4</v>
      </c>
      <c r="G971" s="80" t="s">
        <v>1837</v>
      </c>
      <c r="H971" s="2">
        <v>0</v>
      </c>
      <c r="I971" s="14">
        <v>43554</v>
      </c>
      <c r="J971" s="78"/>
      <c r="K971" s="78"/>
      <c r="L971" s="1" t="s">
        <v>1823</v>
      </c>
      <c r="M971" s="82">
        <v>45342</v>
      </c>
      <c r="N971" s="82" t="s">
        <v>1838</v>
      </c>
      <c r="O971" s="14" t="s">
        <v>1839</v>
      </c>
      <c r="P971" s="14">
        <v>44103</v>
      </c>
      <c r="Q971" s="14" t="s">
        <v>3354</v>
      </c>
      <c r="R971" s="14">
        <v>44103</v>
      </c>
      <c r="S971" s="7" t="s">
        <v>14</v>
      </c>
      <c r="T971" s="139" t="s">
        <v>3355</v>
      </c>
      <c r="U971" s="139"/>
      <c r="V971" s="139"/>
      <c r="W971" s="139"/>
    </row>
    <row r="972" spans="1:23" ht="126" x14ac:dyDescent="0.25">
      <c r="A972" s="59">
        <v>64</v>
      </c>
      <c r="B972" s="80" t="s">
        <v>1490</v>
      </c>
      <c r="C972" s="80" t="s">
        <v>1843</v>
      </c>
      <c r="D972" s="6" t="s">
        <v>1844</v>
      </c>
      <c r="E972" s="2" t="s">
        <v>1677</v>
      </c>
      <c r="F972" s="80">
        <v>5</v>
      </c>
      <c r="G972" s="2" t="s">
        <v>1845</v>
      </c>
      <c r="H972" s="91">
        <v>0</v>
      </c>
      <c r="I972" s="1">
        <v>1608285</v>
      </c>
      <c r="J972" s="78"/>
      <c r="K972" s="78"/>
      <c r="L972" s="82" t="s">
        <v>1846</v>
      </c>
      <c r="M972" s="82">
        <v>41969</v>
      </c>
      <c r="N972" s="92">
        <v>45741</v>
      </c>
      <c r="O972" s="1" t="s">
        <v>1475</v>
      </c>
      <c r="P972" s="1">
        <v>1608285</v>
      </c>
      <c r="Q972" s="14" t="s">
        <v>1847</v>
      </c>
      <c r="R972" s="1">
        <v>1608285</v>
      </c>
      <c r="S972" s="7" t="s">
        <v>14</v>
      </c>
      <c r="T972" s="139" t="s">
        <v>1848</v>
      </c>
      <c r="U972" s="139"/>
      <c r="V972" s="139"/>
      <c r="W972" s="139"/>
    </row>
    <row r="973" spans="1:23" ht="110.25" x14ac:dyDescent="0.25">
      <c r="A973" s="2">
        <v>65</v>
      </c>
      <c r="B973" s="80" t="s">
        <v>1490</v>
      </c>
      <c r="C973" s="80" t="s">
        <v>1849</v>
      </c>
      <c r="D973" s="6" t="s">
        <v>1850</v>
      </c>
      <c r="E973" s="2" t="s">
        <v>1677</v>
      </c>
      <c r="F973" s="80">
        <v>2</v>
      </c>
      <c r="G973" s="2" t="s">
        <v>1851</v>
      </c>
      <c r="H973" s="91">
        <v>0</v>
      </c>
      <c r="I973" s="1">
        <v>908077.1</v>
      </c>
      <c r="J973" s="78"/>
      <c r="K973" s="78"/>
      <c r="L973" s="82" t="s">
        <v>1846</v>
      </c>
      <c r="M973" s="82">
        <v>41969</v>
      </c>
      <c r="N973" s="92">
        <v>45741</v>
      </c>
      <c r="O973" s="1" t="s">
        <v>1475</v>
      </c>
      <c r="P973" s="1">
        <v>908077.1</v>
      </c>
      <c r="Q973" s="14" t="s">
        <v>1852</v>
      </c>
      <c r="R973" s="1">
        <v>908077.1</v>
      </c>
      <c r="S973" s="7" t="s">
        <v>14</v>
      </c>
      <c r="T973" s="139" t="s">
        <v>1853</v>
      </c>
      <c r="U973" s="139"/>
      <c r="V973" s="139"/>
      <c r="W973" s="139"/>
    </row>
    <row r="974" spans="1:23" ht="110.25" x14ac:dyDescent="0.25">
      <c r="A974" s="59">
        <v>66</v>
      </c>
      <c r="B974" s="80" t="s">
        <v>1490</v>
      </c>
      <c r="C974" s="80" t="s">
        <v>1849</v>
      </c>
      <c r="D974" s="6" t="s">
        <v>1854</v>
      </c>
      <c r="E974" s="2" t="s">
        <v>1677</v>
      </c>
      <c r="F974" s="80">
        <v>3</v>
      </c>
      <c r="G974" s="2" t="s">
        <v>1851</v>
      </c>
      <c r="H974" s="91">
        <v>0</v>
      </c>
      <c r="I974" s="1">
        <v>302164.8</v>
      </c>
      <c r="J974" s="78"/>
      <c r="K974" s="78"/>
      <c r="L974" s="82" t="s">
        <v>1846</v>
      </c>
      <c r="M974" s="82">
        <v>41969</v>
      </c>
      <c r="N974" s="92">
        <v>45741</v>
      </c>
      <c r="O974" s="1" t="s">
        <v>1475</v>
      </c>
      <c r="P974" s="1">
        <v>302164.8</v>
      </c>
      <c r="Q974" s="14" t="s">
        <v>1852</v>
      </c>
      <c r="R974" s="1">
        <v>302164.8</v>
      </c>
      <c r="S974" s="7" t="s">
        <v>14</v>
      </c>
      <c r="T974" s="139" t="s">
        <v>1855</v>
      </c>
      <c r="U974" s="139"/>
      <c r="V974" s="139"/>
      <c r="W974" s="139"/>
    </row>
    <row r="975" spans="1:23" ht="110.25" x14ac:dyDescent="0.25">
      <c r="A975" s="2">
        <v>67</v>
      </c>
      <c r="B975" s="80" t="s">
        <v>1490</v>
      </c>
      <c r="C975" s="80" t="s">
        <v>1856</v>
      </c>
      <c r="D975" s="6" t="s">
        <v>1857</v>
      </c>
      <c r="E975" s="2" t="s">
        <v>1677</v>
      </c>
      <c r="F975" s="80">
        <v>5</v>
      </c>
      <c r="G975" s="2" t="s">
        <v>1858</v>
      </c>
      <c r="H975" s="91">
        <v>0</v>
      </c>
      <c r="I975" s="1">
        <v>136850</v>
      </c>
      <c r="J975" s="78"/>
      <c r="K975" s="78"/>
      <c r="L975" s="82" t="s">
        <v>1846</v>
      </c>
      <c r="M975" s="82">
        <v>41969</v>
      </c>
      <c r="N975" s="92">
        <v>45741</v>
      </c>
      <c r="O975" s="1" t="s">
        <v>1475</v>
      </c>
      <c r="P975" s="1">
        <v>136850</v>
      </c>
      <c r="Q975" s="14" t="s">
        <v>1859</v>
      </c>
      <c r="R975" s="1">
        <v>136850</v>
      </c>
      <c r="S975" s="7" t="s">
        <v>14</v>
      </c>
      <c r="T975" s="139" t="s">
        <v>1860</v>
      </c>
      <c r="U975" s="139"/>
      <c r="V975" s="139"/>
      <c r="W975" s="139"/>
    </row>
    <row r="976" spans="1:23" ht="110.25" x14ac:dyDescent="0.25">
      <c r="A976" s="59">
        <v>68</v>
      </c>
      <c r="B976" s="80" t="s">
        <v>1490</v>
      </c>
      <c r="C976" s="80" t="s">
        <v>1861</v>
      </c>
      <c r="D976" s="6" t="s">
        <v>1862</v>
      </c>
      <c r="E976" s="2" t="s">
        <v>1677</v>
      </c>
      <c r="F976" s="80">
        <v>1</v>
      </c>
      <c r="G976" s="2" t="s">
        <v>1863</v>
      </c>
      <c r="H976" s="91">
        <v>0</v>
      </c>
      <c r="I976" s="1">
        <v>246330</v>
      </c>
      <c r="J976" s="78"/>
      <c r="K976" s="78"/>
      <c r="L976" s="82" t="s">
        <v>1846</v>
      </c>
      <c r="M976" s="82">
        <v>41969</v>
      </c>
      <c r="N976" s="92">
        <v>45741</v>
      </c>
      <c r="O976" s="1" t="s">
        <v>1475</v>
      </c>
      <c r="P976" s="1">
        <v>246330</v>
      </c>
      <c r="Q976" s="14" t="s">
        <v>1864</v>
      </c>
      <c r="R976" s="1">
        <v>246330</v>
      </c>
      <c r="S976" s="7" t="s">
        <v>14</v>
      </c>
      <c r="T976" s="139" t="s">
        <v>1865</v>
      </c>
      <c r="U976" s="139"/>
      <c r="V976" s="139"/>
      <c r="W976" s="139"/>
    </row>
    <row r="977" spans="1:23" ht="110.25" x14ac:dyDescent="0.25">
      <c r="A977" s="2">
        <v>69</v>
      </c>
      <c r="B977" s="80" t="s">
        <v>1490</v>
      </c>
      <c r="C977" s="80" t="s">
        <v>1866</v>
      </c>
      <c r="D977" s="6" t="s">
        <v>1867</v>
      </c>
      <c r="E977" s="2" t="s">
        <v>1677</v>
      </c>
      <c r="F977" s="80">
        <v>4</v>
      </c>
      <c r="G977" s="2" t="s">
        <v>1868</v>
      </c>
      <c r="H977" s="91">
        <v>0</v>
      </c>
      <c r="I977" s="1">
        <v>8321.67</v>
      </c>
      <c r="J977" s="78"/>
      <c r="K977" s="78"/>
      <c r="L977" s="82" t="s">
        <v>1846</v>
      </c>
      <c r="M977" s="82">
        <v>41969</v>
      </c>
      <c r="N977" s="92">
        <v>45741</v>
      </c>
      <c r="O977" s="1" t="s">
        <v>1475</v>
      </c>
      <c r="P977" s="1">
        <v>8321.67</v>
      </c>
      <c r="Q977" s="14" t="s">
        <v>1869</v>
      </c>
      <c r="R977" s="1">
        <v>8321.67</v>
      </c>
      <c r="S977" s="7" t="s">
        <v>14</v>
      </c>
      <c r="T977" s="139" t="s">
        <v>1870</v>
      </c>
      <c r="U977" s="139"/>
      <c r="V977" s="139"/>
      <c r="W977" s="139"/>
    </row>
    <row r="978" spans="1:23" ht="110.25" x14ac:dyDescent="0.25">
      <c r="A978" s="59">
        <v>70</v>
      </c>
      <c r="B978" s="80" t="s">
        <v>1490</v>
      </c>
      <c r="C978" s="80" t="s">
        <v>1871</v>
      </c>
      <c r="D978" s="6" t="s">
        <v>1872</v>
      </c>
      <c r="E978" s="2" t="s">
        <v>1677</v>
      </c>
      <c r="F978" s="80">
        <v>5</v>
      </c>
      <c r="G978" s="2" t="s">
        <v>1873</v>
      </c>
      <c r="H978" s="91">
        <v>0</v>
      </c>
      <c r="I978" s="1">
        <v>172550</v>
      </c>
      <c r="J978" s="78"/>
      <c r="K978" s="78"/>
      <c r="L978" s="82" t="s">
        <v>1846</v>
      </c>
      <c r="M978" s="82">
        <v>41969</v>
      </c>
      <c r="N978" s="92">
        <v>45741</v>
      </c>
      <c r="O978" s="1" t="s">
        <v>1475</v>
      </c>
      <c r="P978" s="1">
        <v>172550</v>
      </c>
      <c r="Q978" s="14" t="s">
        <v>1874</v>
      </c>
      <c r="R978" s="1">
        <v>172550</v>
      </c>
      <c r="S978" s="7" t="s">
        <v>14</v>
      </c>
      <c r="T978" s="139" t="s">
        <v>1875</v>
      </c>
      <c r="U978" s="139"/>
      <c r="V978" s="139"/>
      <c r="W978" s="139"/>
    </row>
    <row r="979" spans="1:23" ht="110.25" x14ac:dyDescent="0.25">
      <c r="A979" s="2">
        <v>71</v>
      </c>
      <c r="B979" s="80" t="s">
        <v>1490</v>
      </c>
      <c r="C979" s="80" t="s">
        <v>1876</v>
      </c>
      <c r="D979" s="6" t="s">
        <v>1877</v>
      </c>
      <c r="E979" s="2" t="s">
        <v>1677</v>
      </c>
      <c r="F979" s="80">
        <v>2</v>
      </c>
      <c r="G979" s="2" t="s">
        <v>1878</v>
      </c>
      <c r="H979" s="91">
        <v>0</v>
      </c>
      <c r="I979" s="1">
        <v>136850</v>
      </c>
      <c r="J979" s="78"/>
      <c r="K979" s="78"/>
      <c r="L979" s="82" t="s">
        <v>1846</v>
      </c>
      <c r="M979" s="82">
        <v>41969</v>
      </c>
      <c r="N979" s="92">
        <v>45741</v>
      </c>
      <c r="O979" s="1" t="s">
        <v>1475</v>
      </c>
      <c r="P979" s="1">
        <v>136850</v>
      </c>
      <c r="Q979" s="14" t="s">
        <v>1879</v>
      </c>
      <c r="R979" s="1">
        <v>136850</v>
      </c>
      <c r="S979" s="7" t="s">
        <v>14</v>
      </c>
      <c r="T979" s="139" t="s">
        <v>1880</v>
      </c>
      <c r="U979" s="139"/>
      <c r="V979" s="139"/>
      <c r="W979" s="139"/>
    </row>
    <row r="980" spans="1:23" ht="110.25" x14ac:dyDescent="0.25">
      <c r="A980" s="59">
        <v>72</v>
      </c>
      <c r="B980" s="80" t="s">
        <v>1490</v>
      </c>
      <c r="C980" s="80" t="s">
        <v>1881</v>
      </c>
      <c r="D980" s="6" t="s">
        <v>1882</v>
      </c>
      <c r="E980" s="2" t="s">
        <v>1677</v>
      </c>
      <c r="F980" s="80">
        <v>2</v>
      </c>
      <c r="G980" s="2" t="s">
        <v>1883</v>
      </c>
      <c r="H980" s="91">
        <v>0</v>
      </c>
      <c r="I980" s="1">
        <v>61880</v>
      </c>
      <c r="J980" s="78"/>
      <c r="K980" s="78"/>
      <c r="L980" s="82" t="s">
        <v>1846</v>
      </c>
      <c r="M980" s="82">
        <v>45824</v>
      </c>
      <c r="N980" s="92">
        <v>45915</v>
      </c>
      <c r="O980" s="1" t="s">
        <v>1884</v>
      </c>
      <c r="P980" s="1">
        <v>62920</v>
      </c>
      <c r="Q980" s="14" t="s">
        <v>1885</v>
      </c>
      <c r="R980" s="1">
        <v>62920</v>
      </c>
      <c r="S980" s="7" t="s">
        <v>14</v>
      </c>
      <c r="T980" s="139" t="s">
        <v>1886</v>
      </c>
      <c r="U980" s="139"/>
      <c r="V980" s="139"/>
      <c r="W980" s="139"/>
    </row>
    <row r="981" spans="1:23" ht="110.25" x14ac:dyDescent="0.25">
      <c r="A981" s="2">
        <v>73</v>
      </c>
      <c r="B981" s="80" t="s">
        <v>1490</v>
      </c>
      <c r="C981" s="80" t="s">
        <v>1887</v>
      </c>
      <c r="D981" s="6" t="s">
        <v>1888</v>
      </c>
      <c r="E981" s="2" t="s">
        <v>1677</v>
      </c>
      <c r="F981" s="80">
        <v>1</v>
      </c>
      <c r="G981" s="2" t="s">
        <v>1889</v>
      </c>
      <c r="H981" s="91" t="s">
        <v>1890</v>
      </c>
      <c r="I981" s="1">
        <v>778622.9</v>
      </c>
      <c r="J981" s="78"/>
      <c r="K981" s="78"/>
      <c r="L981" s="82" t="s">
        <v>1846</v>
      </c>
      <c r="M981" s="82">
        <v>45898</v>
      </c>
      <c r="N981" s="92">
        <v>45989</v>
      </c>
      <c r="O981" s="1" t="s">
        <v>1475</v>
      </c>
      <c r="P981" s="14" t="s">
        <v>1475</v>
      </c>
      <c r="Q981" s="14" t="s">
        <v>1475</v>
      </c>
      <c r="R981" s="1">
        <v>778622.9</v>
      </c>
      <c r="S981" s="7" t="s">
        <v>14</v>
      </c>
      <c r="T981" s="217" t="s">
        <v>1891</v>
      </c>
      <c r="U981" s="218"/>
      <c r="V981" s="218"/>
      <c r="W981" s="219"/>
    </row>
    <row r="982" spans="1:23" ht="78.75" x14ac:dyDescent="0.25">
      <c r="A982" s="59">
        <v>74</v>
      </c>
      <c r="B982" s="2" t="s">
        <v>1465</v>
      </c>
      <c r="C982" s="2" t="s">
        <v>1892</v>
      </c>
      <c r="D982" s="2" t="s">
        <v>1893</v>
      </c>
      <c r="E982" s="2"/>
      <c r="F982" s="2" t="s">
        <v>1475</v>
      </c>
      <c r="G982" s="2" t="s">
        <v>1468</v>
      </c>
      <c r="H982" s="16">
        <v>0</v>
      </c>
      <c r="I982" s="1" t="s">
        <v>1894</v>
      </c>
      <c r="J982" s="1" t="s">
        <v>1895</v>
      </c>
      <c r="K982" s="1" t="s">
        <v>1896</v>
      </c>
      <c r="L982" s="2" t="s">
        <v>1897</v>
      </c>
      <c r="M982" s="2" t="s">
        <v>64</v>
      </c>
      <c r="N982" s="2" t="s">
        <v>1898</v>
      </c>
      <c r="O982" s="3" t="s">
        <v>1899</v>
      </c>
      <c r="P982" s="3" t="s">
        <v>1475</v>
      </c>
      <c r="Q982" s="3" t="s">
        <v>1475</v>
      </c>
      <c r="R982" s="1">
        <v>60587323.020000003</v>
      </c>
      <c r="S982" s="2" t="s">
        <v>1476</v>
      </c>
      <c r="T982" s="142"/>
      <c r="U982" s="142"/>
      <c r="V982" s="142"/>
      <c r="W982" s="142"/>
    </row>
    <row r="983" spans="1:23" ht="78.75" x14ac:dyDescent="0.25">
      <c r="A983" s="2">
        <v>75</v>
      </c>
      <c r="B983" s="2" t="s">
        <v>1900</v>
      </c>
      <c r="C983" s="7" t="s">
        <v>1901</v>
      </c>
      <c r="D983" s="2" t="s">
        <v>1900</v>
      </c>
      <c r="E983" s="7" t="s">
        <v>1828</v>
      </c>
      <c r="F983" s="7">
        <v>15</v>
      </c>
      <c r="G983" s="2" t="s">
        <v>1902</v>
      </c>
      <c r="H983" s="16" t="s">
        <v>1903</v>
      </c>
      <c r="I983" s="1" t="s">
        <v>1904</v>
      </c>
      <c r="J983" s="1" t="s">
        <v>1905</v>
      </c>
      <c r="K983" s="1" t="s">
        <v>1906</v>
      </c>
      <c r="L983" s="2" t="s">
        <v>1897</v>
      </c>
      <c r="M983" s="7" t="s">
        <v>1907</v>
      </c>
      <c r="N983" s="3" t="s">
        <v>1908</v>
      </c>
      <c r="O983" s="3" t="s">
        <v>1899</v>
      </c>
      <c r="P983" s="3" t="s">
        <v>1909</v>
      </c>
      <c r="Q983" s="3" t="s">
        <v>1910</v>
      </c>
      <c r="R983" s="1" t="s">
        <v>1474</v>
      </c>
      <c r="S983" s="2" t="s">
        <v>1476</v>
      </c>
      <c r="T983" s="141" t="s">
        <v>1911</v>
      </c>
      <c r="U983" s="142"/>
      <c r="V983" s="142"/>
      <c r="W983" s="142"/>
    </row>
    <row r="984" spans="1:23" ht="78.75" x14ac:dyDescent="0.25">
      <c r="A984" s="59">
        <v>76</v>
      </c>
      <c r="B984" s="2" t="s">
        <v>1912</v>
      </c>
      <c r="C984" s="2" t="s">
        <v>1913</v>
      </c>
      <c r="D984" s="2" t="s">
        <v>1912</v>
      </c>
      <c r="E984" s="7" t="s">
        <v>1828</v>
      </c>
      <c r="F984" s="2">
        <v>6</v>
      </c>
      <c r="G984" s="80" t="s">
        <v>1914</v>
      </c>
      <c r="H984" s="16">
        <v>0</v>
      </c>
      <c r="I984" s="1" t="s">
        <v>1915</v>
      </c>
      <c r="J984" s="1" t="s">
        <v>1916</v>
      </c>
      <c r="K984" s="1" t="s">
        <v>1917</v>
      </c>
      <c r="L984" s="1" t="s">
        <v>1897</v>
      </c>
      <c r="M984" s="3" t="s">
        <v>1918</v>
      </c>
      <c r="N984" s="3" t="s">
        <v>1908</v>
      </c>
      <c r="O984" s="3" t="s">
        <v>1899</v>
      </c>
      <c r="P984" s="3" t="s">
        <v>1899</v>
      </c>
      <c r="Q984" s="3" t="s">
        <v>1899</v>
      </c>
      <c r="R984" s="1" t="s">
        <v>1474</v>
      </c>
      <c r="S984" s="7" t="s">
        <v>1476</v>
      </c>
      <c r="T984" s="142"/>
      <c r="U984" s="142"/>
      <c r="V984" s="142"/>
      <c r="W984" s="142"/>
    </row>
    <row r="985" spans="1:23" ht="63" x14ac:dyDescent="0.25">
      <c r="A985" s="2">
        <v>77</v>
      </c>
      <c r="B985" s="2" t="s">
        <v>1919</v>
      </c>
      <c r="C985" s="2" t="s">
        <v>1920</v>
      </c>
      <c r="D985" s="2" t="s">
        <v>1919</v>
      </c>
      <c r="E985" s="7" t="s">
        <v>1828</v>
      </c>
      <c r="F985" s="2">
        <v>11</v>
      </c>
      <c r="G985" s="80" t="s">
        <v>1921</v>
      </c>
      <c r="H985" s="16" t="s">
        <v>1922</v>
      </c>
      <c r="I985" s="1" t="s">
        <v>1923</v>
      </c>
      <c r="J985" s="1" t="s">
        <v>1924</v>
      </c>
      <c r="K985" s="13" t="s">
        <v>1925</v>
      </c>
      <c r="L985" s="1" t="s">
        <v>1897</v>
      </c>
      <c r="M985" s="1" t="s">
        <v>1926</v>
      </c>
      <c r="N985" s="82" t="s">
        <v>418</v>
      </c>
      <c r="O985" s="3" t="s">
        <v>1899</v>
      </c>
      <c r="P985" s="14" t="s">
        <v>1927</v>
      </c>
      <c r="Q985" s="2" t="s">
        <v>1928</v>
      </c>
      <c r="R985" s="1" t="s">
        <v>1474</v>
      </c>
      <c r="S985" s="2" t="s">
        <v>1476</v>
      </c>
      <c r="T985" s="141" t="s">
        <v>1929</v>
      </c>
      <c r="U985" s="142"/>
      <c r="V985" s="142"/>
      <c r="W985" s="142"/>
    </row>
    <row r="986" spans="1:23" ht="78.75" x14ac:dyDescent="0.25">
      <c r="A986" s="59">
        <v>78</v>
      </c>
      <c r="B986" s="2" t="s">
        <v>1930</v>
      </c>
      <c r="C986" s="2" t="s">
        <v>1931</v>
      </c>
      <c r="D986" s="2" t="s">
        <v>1932</v>
      </c>
      <c r="E986" s="7" t="s">
        <v>1492</v>
      </c>
      <c r="F986" s="2">
        <v>4</v>
      </c>
      <c r="G986" s="80" t="s">
        <v>1933</v>
      </c>
      <c r="H986" s="16" t="s">
        <v>1903</v>
      </c>
      <c r="I986" s="1" t="s">
        <v>1934</v>
      </c>
      <c r="J986" s="1"/>
      <c r="K986" s="13"/>
      <c r="L986" s="1" t="s">
        <v>1897</v>
      </c>
      <c r="M986" s="3">
        <v>45460</v>
      </c>
      <c r="N986" s="3">
        <v>46190</v>
      </c>
      <c r="O986" s="3" t="s">
        <v>1899</v>
      </c>
      <c r="P986" s="3" t="s">
        <v>1935</v>
      </c>
      <c r="Q986" s="3" t="s">
        <v>1936</v>
      </c>
      <c r="R986" s="93">
        <v>946050</v>
      </c>
      <c r="S986" s="2" t="s">
        <v>1476</v>
      </c>
      <c r="T986" s="141" t="s">
        <v>1937</v>
      </c>
      <c r="U986" s="142"/>
      <c r="V986" s="142"/>
      <c r="W986" s="142"/>
    </row>
    <row r="987" spans="1:23" ht="141.75" x14ac:dyDescent="0.25">
      <c r="A987" s="2">
        <v>79</v>
      </c>
      <c r="B987" s="2" t="s">
        <v>1465</v>
      </c>
      <c r="C987" s="7" t="s">
        <v>1938</v>
      </c>
      <c r="D987" s="2" t="s">
        <v>1939</v>
      </c>
      <c r="E987" s="3" t="s">
        <v>1940</v>
      </c>
      <c r="F987" s="2">
        <v>1</v>
      </c>
      <c r="G987" s="2" t="s">
        <v>1468</v>
      </c>
      <c r="H987" s="2">
        <v>0</v>
      </c>
      <c r="I987" s="1" t="s">
        <v>1941</v>
      </c>
      <c r="J987" s="13"/>
      <c r="K987" s="13"/>
      <c r="L987" s="2" t="s">
        <v>1472</v>
      </c>
      <c r="M987" s="13" t="s">
        <v>1942</v>
      </c>
      <c r="N987" s="3" t="s">
        <v>1943</v>
      </c>
      <c r="O987" s="3" t="s">
        <v>1944</v>
      </c>
      <c r="P987" s="3" t="s">
        <v>1475</v>
      </c>
      <c r="Q987" s="3" t="s">
        <v>1475</v>
      </c>
      <c r="R987" s="3" t="s">
        <v>1945</v>
      </c>
      <c r="S987" s="7" t="s">
        <v>14</v>
      </c>
      <c r="T987" s="143"/>
      <c r="U987" s="143"/>
      <c r="V987" s="143"/>
      <c r="W987" s="143"/>
    </row>
    <row r="988" spans="1:23" ht="110.25" x14ac:dyDescent="0.25">
      <c r="A988" s="59">
        <v>80</v>
      </c>
      <c r="B988" s="2" t="s">
        <v>1946</v>
      </c>
      <c r="C988" s="7" t="s">
        <v>1947</v>
      </c>
      <c r="D988" s="2" t="s">
        <v>1948</v>
      </c>
      <c r="E988" s="3" t="s">
        <v>1949</v>
      </c>
      <c r="F988" s="2">
        <v>3</v>
      </c>
      <c r="G988" s="2" t="s">
        <v>1950</v>
      </c>
      <c r="H988" s="2">
        <v>0</v>
      </c>
      <c r="I988" s="1" t="s">
        <v>1951</v>
      </c>
      <c r="J988" s="1"/>
      <c r="K988" s="1"/>
      <c r="L988" s="2" t="s">
        <v>1472</v>
      </c>
      <c r="M988" s="13" t="s">
        <v>1952</v>
      </c>
      <c r="N988" s="3" t="s">
        <v>1953</v>
      </c>
      <c r="O988" s="3" t="s">
        <v>1475</v>
      </c>
      <c r="P988" s="3" t="s">
        <v>1475</v>
      </c>
      <c r="Q988" s="3" t="s">
        <v>1475</v>
      </c>
      <c r="R988" s="1" t="s">
        <v>1954</v>
      </c>
      <c r="S988" s="2" t="s">
        <v>1955</v>
      </c>
      <c r="T988" s="143"/>
      <c r="U988" s="143"/>
      <c r="V988" s="143"/>
      <c r="W988" s="143"/>
    </row>
    <row r="989" spans="1:23" ht="157.5" x14ac:dyDescent="0.25">
      <c r="A989" s="2">
        <v>81</v>
      </c>
      <c r="B989" s="2" t="s">
        <v>1946</v>
      </c>
      <c r="C989" s="7" t="s">
        <v>1956</v>
      </c>
      <c r="D989" s="2" t="s">
        <v>1957</v>
      </c>
      <c r="E989" s="3" t="s">
        <v>1949</v>
      </c>
      <c r="F989" s="2">
        <v>6</v>
      </c>
      <c r="G989" s="2" t="s">
        <v>1958</v>
      </c>
      <c r="H989" s="100">
        <v>0</v>
      </c>
      <c r="I989" s="78" t="s">
        <v>1959</v>
      </c>
      <c r="J989" s="78"/>
      <c r="K989" s="78"/>
      <c r="L989" s="2" t="s">
        <v>1472</v>
      </c>
      <c r="M989" s="13" t="s">
        <v>1960</v>
      </c>
      <c r="N989" s="13" t="s">
        <v>1961</v>
      </c>
      <c r="O989" s="3" t="s">
        <v>1475</v>
      </c>
      <c r="P989" s="3" t="s">
        <v>1475</v>
      </c>
      <c r="Q989" s="3" t="s">
        <v>1475</v>
      </c>
      <c r="R989" s="13" t="s">
        <v>1959</v>
      </c>
      <c r="S989" s="2" t="s">
        <v>1962</v>
      </c>
      <c r="T989" s="143"/>
      <c r="U989" s="143"/>
      <c r="V989" s="143"/>
      <c r="W989" s="143"/>
    </row>
    <row r="990" spans="1:23" ht="220.5" x14ac:dyDescent="0.25">
      <c r="A990" s="59">
        <v>82</v>
      </c>
      <c r="B990" s="2" t="s">
        <v>1946</v>
      </c>
      <c r="C990" s="7" t="s">
        <v>1963</v>
      </c>
      <c r="D990" s="2" t="s">
        <v>1957</v>
      </c>
      <c r="E990" s="3" t="s">
        <v>1949</v>
      </c>
      <c r="F990" s="2">
        <v>6</v>
      </c>
      <c r="G990" s="2" t="s">
        <v>1958</v>
      </c>
      <c r="H990" s="100">
        <v>0</v>
      </c>
      <c r="I990" s="4">
        <v>24847.200000000001</v>
      </c>
      <c r="J990" s="78"/>
      <c r="K990" s="78"/>
      <c r="L990" s="2" t="s">
        <v>1472</v>
      </c>
      <c r="M990" s="13" t="s">
        <v>1926</v>
      </c>
      <c r="N990" s="1" t="s">
        <v>3356</v>
      </c>
      <c r="O990" s="3" t="s">
        <v>1965</v>
      </c>
      <c r="P990" s="3" t="s">
        <v>1966</v>
      </c>
      <c r="Q990" s="3" t="s">
        <v>3357</v>
      </c>
      <c r="R990" s="13">
        <v>25056</v>
      </c>
      <c r="S990" s="7" t="s">
        <v>14</v>
      </c>
      <c r="T990" s="139" t="s">
        <v>3358</v>
      </c>
      <c r="U990" s="143"/>
      <c r="V990" s="143"/>
      <c r="W990" s="143"/>
    </row>
    <row r="991" spans="1:23" ht="47.25" x14ac:dyDescent="0.25">
      <c r="A991" s="2">
        <v>83</v>
      </c>
      <c r="B991" s="2" t="s">
        <v>1969</v>
      </c>
      <c r="C991" s="7" t="s">
        <v>1970</v>
      </c>
      <c r="D991" s="2" t="s">
        <v>1971</v>
      </c>
      <c r="E991" s="3" t="s">
        <v>1949</v>
      </c>
      <c r="F991" s="2">
        <v>5</v>
      </c>
      <c r="G991" s="2" t="s">
        <v>1972</v>
      </c>
      <c r="H991" s="100">
        <v>0</v>
      </c>
      <c r="I991" s="78" t="s">
        <v>1973</v>
      </c>
      <c r="J991" s="78"/>
      <c r="K991" s="78"/>
      <c r="L991" s="13" t="s">
        <v>1495</v>
      </c>
      <c r="M991" s="13" t="s">
        <v>1974</v>
      </c>
      <c r="N991" s="13" t="s">
        <v>1975</v>
      </c>
      <c r="O991" s="3" t="s">
        <v>1475</v>
      </c>
      <c r="P991" s="3" t="s">
        <v>1976</v>
      </c>
      <c r="Q991" s="3" t="s">
        <v>1977</v>
      </c>
      <c r="R991" s="13" t="s">
        <v>1976</v>
      </c>
      <c r="S991" s="7" t="s">
        <v>14</v>
      </c>
      <c r="T991" s="139" t="s">
        <v>1978</v>
      </c>
      <c r="U991" s="143"/>
      <c r="V991" s="143"/>
      <c r="W991" s="143"/>
    </row>
    <row r="992" spans="1:23" ht="141.75" x14ac:dyDescent="0.25">
      <c r="A992" s="59">
        <v>84</v>
      </c>
      <c r="B992" s="2" t="s">
        <v>1969</v>
      </c>
      <c r="C992" s="7" t="s">
        <v>1979</v>
      </c>
      <c r="D992" s="2" t="s">
        <v>1980</v>
      </c>
      <c r="E992" s="2" t="s">
        <v>1949</v>
      </c>
      <c r="F992" s="2">
        <v>17</v>
      </c>
      <c r="G992" s="2" t="s">
        <v>1981</v>
      </c>
      <c r="H992" s="100">
        <v>0</v>
      </c>
      <c r="I992" s="78" t="s">
        <v>1982</v>
      </c>
      <c r="J992" s="78"/>
      <c r="K992" s="78"/>
      <c r="L992" s="1" t="s">
        <v>1472</v>
      </c>
      <c r="M992" s="13" t="s">
        <v>1983</v>
      </c>
      <c r="N992" s="1" t="s">
        <v>1984</v>
      </c>
      <c r="O992" s="78" t="s">
        <v>1475</v>
      </c>
      <c r="P992" s="2" t="s">
        <v>1985</v>
      </c>
      <c r="Q992" s="1" t="s">
        <v>1986</v>
      </c>
      <c r="R992" s="13">
        <f>31948.5+512.5</f>
        <v>32461</v>
      </c>
      <c r="S992" s="7" t="s">
        <v>14</v>
      </c>
      <c r="T992" s="139" t="s">
        <v>1987</v>
      </c>
      <c r="U992" s="143"/>
      <c r="V992" s="143"/>
      <c r="W992" s="143"/>
    </row>
    <row r="993" spans="1:23" ht="94.5" x14ac:dyDescent="0.25">
      <c r="A993" s="2">
        <v>85</v>
      </c>
      <c r="B993" s="2" t="s">
        <v>1490</v>
      </c>
      <c r="C993" s="7" t="s">
        <v>3359</v>
      </c>
      <c r="D993" s="2" t="s">
        <v>1980</v>
      </c>
      <c r="E993" s="2" t="s">
        <v>1949</v>
      </c>
      <c r="F993" s="2">
        <v>1</v>
      </c>
      <c r="G993" s="2" t="s">
        <v>1481</v>
      </c>
      <c r="H993" s="100">
        <v>0</v>
      </c>
      <c r="I993" s="241">
        <v>1270.5</v>
      </c>
      <c r="J993" s="78"/>
      <c r="K993" s="78"/>
      <c r="L993" s="13" t="s">
        <v>1495</v>
      </c>
      <c r="M993" s="13">
        <v>46156</v>
      </c>
      <c r="N993" s="1">
        <v>46203</v>
      </c>
      <c r="O993" s="78" t="s">
        <v>1475</v>
      </c>
      <c r="P993" s="78">
        <v>1270.5</v>
      </c>
      <c r="Q993" s="1" t="s">
        <v>3360</v>
      </c>
      <c r="R993" s="78">
        <v>1270.5</v>
      </c>
      <c r="S993" s="7" t="s">
        <v>14</v>
      </c>
      <c r="T993" s="210" t="s">
        <v>3361</v>
      </c>
      <c r="U993" s="211"/>
      <c r="V993" s="211"/>
      <c r="W993" s="212"/>
    </row>
    <row r="994" spans="1:23" ht="94.5" x14ac:dyDescent="0.25">
      <c r="A994" s="59">
        <v>86</v>
      </c>
      <c r="B994" s="2" t="s">
        <v>1490</v>
      </c>
      <c r="C994" s="7" t="s">
        <v>1988</v>
      </c>
      <c r="D994" s="2" t="s">
        <v>1989</v>
      </c>
      <c r="E994" s="7" t="s">
        <v>1677</v>
      </c>
      <c r="F994" s="2">
        <v>1</v>
      </c>
      <c r="G994" s="2" t="s">
        <v>1990</v>
      </c>
      <c r="H994" s="100">
        <v>0</v>
      </c>
      <c r="I994" s="78" t="s">
        <v>1991</v>
      </c>
      <c r="J994" s="78"/>
      <c r="K994" s="78"/>
      <c r="L994" s="13" t="s">
        <v>1992</v>
      </c>
      <c r="M994" s="13" t="s">
        <v>1993</v>
      </c>
      <c r="N994" s="13" t="s">
        <v>1994</v>
      </c>
      <c r="O994" s="78" t="s">
        <v>1995</v>
      </c>
      <c r="P994" s="2" t="s">
        <v>1996</v>
      </c>
      <c r="Q994" s="16" t="s">
        <v>1997</v>
      </c>
      <c r="R994" s="13">
        <f>125000+23750</f>
        <v>148750</v>
      </c>
      <c r="S994" s="7" t="s">
        <v>14</v>
      </c>
      <c r="T994" s="139" t="s">
        <v>1998</v>
      </c>
      <c r="U994" s="139"/>
      <c r="V994" s="139"/>
      <c r="W994" s="139"/>
    </row>
    <row r="995" spans="1:23" ht="63" x14ac:dyDescent="0.25">
      <c r="A995" s="2">
        <v>87</v>
      </c>
      <c r="B995" s="2" t="s">
        <v>1490</v>
      </c>
      <c r="C995" s="7" t="s">
        <v>1999</v>
      </c>
      <c r="D995" s="2" t="s">
        <v>1989</v>
      </c>
      <c r="E995" s="7" t="s">
        <v>1677</v>
      </c>
      <c r="F995" s="2">
        <v>4</v>
      </c>
      <c r="G995" s="2" t="s">
        <v>2000</v>
      </c>
      <c r="H995" s="100">
        <v>0</v>
      </c>
      <c r="I995" s="78" t="s">
        <v>2001</v>
      </c>
      <c r="J995" s="78"/>
      <c r="K995" s="78"/>
      <c r="L995" s="13" t="s">
        <v>1992</v>
      </c>
      <c r="M995" s="13" t="s">
        <v>2002</v>
      </c>
      <c r="N995" s="13" t="s">
        <v>1994</v>
      </c>
      <c r="O995" s="78" t="s">
        <v>2003</v>
      </c>
      <c r="P995" s="2" t="s">
        <v>2004</v>
      </c>
      <c r="Q995" s="16" t="s">
        <v>2005</v>
      </c>
      <c r="R995" s="13" t="s">
        <v>2001</v>
      </c>
      <c r="S995" s="7" t="s">
        <v>14</v>
      </c>
      <c r="T995" s="139" t="s">
        <v>2006</v>
      </c>
      <c r="U995" s="143"/>
      <c r="V995" s="143"/>
      <c r="W995" s="143"/>
    </row>
    <row r="996" spans="1:23" ht="126" x14ac:dyDescent="0.25">
      <c r="A996" s="59">
        <v>88</v>
      </c>
      <c r="B996" s="2" t="s">
        <v>1490</v>
      </c>
      <c r="C996" s="7" t="s">
        <v>2007</v>
      </c>
      <c r="D996" s="2" t="s">
        <v>1989</v>
      </c>
      <c r="E996" s="7" t="s">
        <v>1677</v>
      </c>
      <c r="F996" s="2">
        <v>3</v>
      </c>
      <c r="G996" s="2" t="s">
        <v>2008</v>
      </c>
      <c r="H996" s="100">
        <v>0</v>
      </c>
      <c r="I996" s="78" t="s">
        <v>2009</v>
      </c>
      <c r="J996" s="78"/>
      <c r="K996" s="78"/>
      <c r="L996" s="13" t="s">
        <v>1992</v>
      </c>
      <c r="M996" s="13" t="s">
        <v>2002</v>
      </c>
      <c r="N996" s="13" t="s">
        <v>1994</v>
      </c>
      <c r="O996" s="78" t="s">
        <v>2010</v>
      </c>
      <c r="P996" s="2" t="s">
        <v>2011</v>
      </c>
      <c r="Q996" s="16" t="s">
        <v>2012</v>
      </c>
      <c r="R996" s="13" t="s">
        <v>2009</v>
      </c>
      <c r="S996" s="7" t="s">
        <v>14</v>
      </c>
      <c r="T996" s="139" t="s">
        <v>2013</v>
      </c>
      <c r="U996" s="143"/>
      <c r="V996" s="143"/>
      <c r="W996" s="143"/>
    </row>
    <row r="997" spans="1:23" ht="126" x14ac:dyDescent="0.25">
      <c r="A997" s="2">
        <v>89</v>
      </c>
      <c r="B997" s="2" t="s">
        <v>1490</v>
      </c>
      <c r="C997" s="7" t="s">
        <v>2014</v>
      </c>
      <c r="D997" s="2" t="s">
        <v>1989</v>
      </c>
      <c r="E997" s="7" t="s">
        <v>1677</v>
      </c>
      <c r="F997" s="2">
        <v>5</v>
      </c>
      <c r="G997" s="2" t="s">
        <v>2015</v>
      </c>
      <c r="H997" s="100">
        <v>0</v>
      </c>
      <c r="I997" s="78" t="s">
        <v>2016</v>
      </c>
      <c r="J997" s="78"/>
      <c r="K997" s="78"/>
      <c r="L997" s="13" t="s">
        <v>1992</v>
      </c>
      <c r="M997" s="13" t="s">
        <v>2002</v>
      </c>
      <c r="N997" s="13" t="s">
        <v>1994</v>
      </c>
      <c r="O997" s="78" t="s">
        <v>2017</v>
      </c>
      <c r="P997" s="2" t="s">
        <v>2018</v>
      </c>
      <c r="Q997" s="16" t="s">
        <v>2019</v>
      </c>
      <c r="R997" s="13" t="s">
        <v>2016</v>
      </c>
      <c r="S997" s="7" t="s">
        <v>14</v>
      </c>
      <c r="T997" s="139" t="s">
        <v>2020</v>
      </c>
      <c r="U997" s="143"/>
      <c r="V997" s="143"/>
      <c r="W997" s="143"/>
    </row>
    <row r="998" spans="1:23" ht="63" x14ac:dyDescent="0.25">
      <c r="A998" s="59">
        <v>90</v>
      </c>
      <c r="B998" s="2" t="s">
        <v>1490</v>
      </c>
      <c r="C998" s="7" t="s">
        <v>2021</v>
      </c>
      <c r="D998" s="2" t="s">
        <v>1989</v>
      </c>
      <c r="E998" s="7" t="s">
        <v>1677</v>
      </c>
      <c r="F998" s="2">
        <v>1</v>
      </c>
      <c r="G998" s="2" t="s">
        <v>2015</v>
      </c>
      <c r="H998" s="100">
        <v>0</v>
      </c>
      <c r="I998" s="78" t="s">
        <v>2022</v>
      </c>
      <c r="J998" s="78"/>
      <c r="K998" s="78"/>
      <c r="L998" s="13" t="s">
        <v>1992</v>
      </c>
      <c r="M998" s="13" t="s">
        <v>1993</v>
      </c>
      <c r="N998" s="13" t="s">
        <v>1994</v>
      </c>
      <c r="O998" s="78" t="s">
        <v>2023</v>
      </c>
      <c r="P998" s="2" t="s">
        <v>2024</v>
      </c>
      <c r="Q998" s="16" t="s">
        <v>2025</v>
      </c>
      <c r="R998" s="13" t="s">
        <v>2022</v>
      </c>
      <c r="S998" s="7" t="s">
        <v>14</v>
      </c>
      <c r="T998" s="139" t="s">
        <v>2026</v>
      </c>
      <c r="U998" s="143"/>
      <c r="V998" s="143"/>
      <c r="W998" s="143"/>
    </row>
    <row r="999" spans="1:23" ht="126" x14ac:dyDescent="0.25">
      <c r="A999" s="2">
        <v>91</v>
      </c>
      <c r="B999" s="2" t="s">
        <v>1490</v>
      </c>
      <c r="C999" s="7" t="s">
        <v>2027</v>
      </c>
      <c r="D999" s="2" t="s">
        <v>1989</v>
      </c>
      <c r="E999" s="7" t="s">
        <v>1677</v>
      </c>
      <c r="F999" s="2">
        <v>1</v>
      </c>
      <c r="G999" s="2" t="s">
        <v>2008</v>
      </c>
      <c r="H999" s="100">
        <v>0</v>
      </c>
      <c r="I999" s="78" t="s">
        <v>2028</v>
      </c>
      <c r="J999" s="78"/>
      <c r="K999" s="78"/>
      <c r="L999" s="13" t="s">
        <v>1992</v>
      </c>
      <c r="M999" s="13" t="s">
        <v>685</v>
      </c>
      <c r="N999" s="13" t="s">
        <v>1994</v>
      </c>
      <c r="O999" s="78" t="s">
        <v>2029</v>
      </c>
      <c r="P999" s="2" t="s">
        <v>2030</v>
      </c>
      <c r="Q999" s="16" t="s">
        <v>2031</v>
      </c>
      <c r="R999" s="13" t="s">
        <v>2028</v>
      </c>
      <c r="S999" s="7" t="s">
        <v>14</v>
      </c>
      <c r="T999" s="139" t="s">
        <v>2032</v>
      </c>
      <c r="U999" s="143"/>
      <c r="V999" s="143"/>
      <c r="W999" s="143"/>
    </row>
    <row r="1000" spans="1:23" ht="126" x14ac:dyDescent="0.25">
      <c r="A1000" s="59">
        <v>92</v>
      </c>
      <c r="B1000" s="2" t="s">
        <v>1490</v>
      </c>
      <c r="C1000" s="7" t="s">
        <v>2033</v>
      </c>
      <c r="D1000" s="2" t="s">
        <v>1989</v>
      </c>
      <c r="E1000" s="7" t="s">
        <v>1677</v>
      </c>
      <c r="F1000" s="2">
        <v>3</v>
      </c>
      <c r="G1000" s="2" t="s">
        <v>2034</v>
      </c>
      <c r="H1000" s="100">
        <v>0</v>
      </c>
      <c r="I1000" s="78" t="s">
        <v>2035</v>
      </c>
      <c r="J1000" s="78"/>
      <c r="K1000" s="78"/>
      <c r="L1000" s="13" t="s">
        <v>1992</v>
      </c>
      <c r="M1000" s="13" t="s">
        <v>2002</v>
      </c>
      <c r="N1000" s="13" t="s">
        <v>1994</v>
      </c>
      <c r="O1000" s="78" t="s">
        <v>2036</v>
      </c>
      <c r="P1000" s="78" t="s">
        <v>2035</v>
      </c>
      <c r="Q1000" s="16" t="s">
        <v>2037</v>
      </c>
      <c r="R1000" s="13" t="s">
        <v>2035</v>
      </c>
      <c r="S1000" s="7" t="s">
        <v>14</v>
      </c>
      <c r="T1000" s="139" t="s">
        <v>2038</v>
      </c>
      <c r="U1000" s="143"/>
      <c r="V1000" s="143"/>
      <c r="W1000" s="143"/>
    </row>
    <row r="1001" spans="1:23" ht="126" x14ac:dyDescent="0.25">
      <c r="A1001" s="2">
        <v>93</v>
      </c>
      <c r="B1001" s="2" t="s">
        <v>1490</v>
      </c>
      <c r="C1001" s="7" t="s">
        <v>2039</v>
      </c>
      <c r="D1001" s="2" t="s">
        <v>1989</v>
      </c>
      <c r="E1001" s="7" t="s">
        <v>1677</v>
      </c>
      <c r="F1001" s="2">
        <v>4</v>
      </c>
      <c r="G1001" s="2" t="s">
        <v>2040</v>
      </c>
      <c r="H1001" s="100">
        <v>0</v>
      </c>
      <c r="I1001" s="4">
        <v>33563.949999999997</v>
      </c>
      <c r="J1001" s="78"/>
      <c r="K1001" s="78"/>
      <c r="L1001" s="13" t="s">
        <v>1992</v>
      </c>
      <c r="M1001" s="13" t="s">
        <v>2002</v>
      </c>
      <c r="N1001" s="13" t="s">
        <v>1994</v>
      </c>
      <c r="O1001" s="78" t="s">
        <v>2041</v>
      </c>
      <c r="P1001" s="2" t="s">
        <v>2042</v>
      </c>
      <c r="Q1001" s="16" t="s">
        <v>2043</v>
      </c>
      <c r="R1001" s="13">
        <v>33563.949999999997</v>
      </c>
      <c r="S1001" s="7" t="s">
        <v>14</v>
      </c>
      <c r="T1001" s="139" t="s">
        <v>2044</v>
      </c>
      <c r="U1001" s="143"/>
      <c r="V1001" s="143"/>
      <c r="W1001" s="143"/>
    </row>
    <row r="1002" spans="1:23" ht="94.5" x14ac:dyDescent="0.25">
      <c r="A1002" s="59">
        <v>94</v>
      </c>
      <c r="B1002" s="2" t="s">
        <v>1490</v>
      </c>
      <c r="C1002" s="7" t="s">
        <v>2045</v>
      </c>
      <c r="D1002" s="2" t="s">
        <v>1989</v>
      </c>
      <c r="E1002" s="7" t="s">
        <v>1677</v>
      </c>
      <c r="F1002" s="2">
        <v>1</v>
      </c>
      <c r="G1002" s="2" t="s">
        <v>2046</v>
      </c>
      <c r="H1002" s="1" t="s">
        <v>2047</v>
      </c>
      <c r="I1002" s="78" t="s">
        <v>2048</v>
      </c>
      <c r="J1002" s="78"/>
      <c r="K1002" s="78"/>
      <c r="L1002" s="13" t="s">
        <v>1992</v>
      </c>
      <c r="M1002" s="13" t="s">
        <v>1993</v>
      </c>
      <c r="N1002" s="13" t="s">
        <v>1994</v>
      </c>
      <c r="O1002" s="78" t="s">
        <v>2049</v>
      </c>
      <c r="P1002" s="2" t="s">
        <v>2050</v>
      </c>
      <c r="Q1002" s="16" t="s">
        <v>2051</v>
      </c>
      <c r="R1002" s="13">
        <f>193000+36670</f>
        <v>229670</v>
      </c>
      <c r="S1002" s="7" t="s">
        <v>14</v>
      </c>
      <c r="T1002" s="139" t="s">
        <v>2052</v>
      </c>
      <c r="U1002" s="143"/>
      <c r="V1002" s="143"/>
      <c r="W1002" s="143"/>
    </row>
    <row r="1003" spans="1:23" ht="63" x14ac:dyDescent="0.25">
      <c r="A1003" s="2">
        <v>95</v>
      </c>
      <c r="B1003" s="2" t="s">
        <v>1490</v>
      </c>
      <c r="C1003" s="7" t="s">
        <v>2053</v>
      </c>
      <c r="D1003" s="2" t="s">
        <v>1989</v>
      </c>
      <c r="E1003" s="7" t="s">
        <v>1677</v>
      </c>
      <c r="F1003" s="2">
        <v>1</v>
      </c>
      <c r="G1003" s="2" t="s">
        <v>2054</v>
      </c>
      <c r="H1003" s="100">
        <v>0</v>
      </c>
      <c r="I1003" s="78" t="s">
        <v>2055</v>
      </c>
      <c r="J1003" s="78"/>
      <c r="K1003" s="78"/>
      <c r="L1003" s="13" t="s">
        <v>1992</v>
      </c>
      <c r="M1003" s="13" t="s">
        <v>685</v>
      </c>
      <c r="N1003" s="13" t="s">
        <v>1994</v>
      </c>
      <c r="O1003" s="78" t="s">
        <v>2056</v>
      </c>
      <c r="P1003" s="2" t="s">
        <v>2057</v>
      </c>
      <c r="Q1003" s="16" t="s">
        <v>2058</v>
      </c>
      <c r="R1003" s="13" t="s">
        <v>2055</v>
      </c>
      <c r="S1003" s="7" t="s">
        <v>14</v>
      </c>
      <c r="T1003" s="139" t="s">
        <v>2059</v>
      </c>
      <c r="U1003" s="143"/>
      <c r="V1003" s="143"/>
      <c r="W1003" s="143"/>
    </row>
    <row r="1004" spans="1:23" ht="94.5" x14ac:dyDescent="0.25">
      <c r="A1004" s="59">
        <v>96</v>
      </c>
      <c r="B1004" s="2" t="s">
        <v>1490</v>
      </c>
      <c r="C1004" s="7" t="s">
        <v>2060</v>
      </c>
      <c r="D1004" s="2" t="s">
        <v>1989</v>
      </c>
      <c r="E1004" s="7" t="s">
        <v>1677</v>
      </c>
      <c r="F1004" s="2">
        <v>3</v>
      </c>
      <c r="G1004" s="2" t="s">
        <v>2061</v>
      </c>
      <c r="H1004" s="100">
        <v>0</v>
      </c>
      <c r="I1004" s="78" t="s">
        <v>2062</v>
      </c>
      <c r="J1004" s="78"/>
      <c r="K1004" s="78"/>
      <c r="L1004" s="13" t="s">
        <v>1992</v>
      </c>
      <c r="M1004" s="13" t="s">
        <v>2002</v>
      </c>
      <c r="N1004" s="13" t="s">
        <v>1994</v>
      </c>
      <c r="O1004" s="78" t="s">
        <v>2063</v>
      </c>
      <c r="P1004" s="2" t="s">
        <v>2064</v>
      </c>
      <c r="Q1004" s="16" t="s">
        <v>2065</v>
      </c>
      <c r="R1004" s="13">
        <v>11898.81</v>
      </c>
      <c r="S1004" s="7" t="s">
        <v>14</v>
      </c>
      <c r="T1004" s="139" t="s">
        <v>2066</v>
      </c>
      <c r="U1004" s="143"/>
      <c r="V1004" s="143"/>
      <c r="W1004" s="143"/>
    </row>
    <row r="1005" spans="1:23" ht="94.5" x14ac:dyDescent="0.25">
      <c r="A1005" s="2">
        <v>97</v>
      </c>
      <c r="B1005" s="2" t="s">
        <v>1490</v>
      </c>
      <c r="C1005" s="7" t="s">
        <v>2067</v>
      </c>
      <c r="D1005" s="2" t="s">
        <v>1989</v>
      </c>
      <c r="E1005" s="7" t="s">
        <v>1677</v>
      </c>
      <c r="F1005" s="2">
        <v>3</v>
      </c>
      <c r="G1005" s="2" t="s">
        <v>2068</v>
      </c>
      <c r="H1005" s="1" t="s">
        <v>2047</v>
      </c>
      <c r="I1005" s="78" t="s">
        <v>2069</v>
      </c>
      <c r="J1005" s="78"/>
      <c r="K1005" s="78"/>
      <c r="L1005" s="13" t="s">
        <v>1992</v>
      </c>
      <c r="M1005" s="13" t="s">
        <v>2002</v>
      </c>
      <c r="N1005" s="13" t="s">
        <v>1994</v>
      </c>
      <c r="O1005" s="78" t="s">
        <v>2070</v>
      </c>
      <c r="P1005" s="2" t="s">
        <v>2071</v>
      </c>
      <c r="Q1005" s="16" t="s">
        <v>2072</v>
      </c>
      <c r="R1005" s="13">
        <f>115000+21850</f>
        <v>136850</v>
      </c>
      <c r="S1005" s="7" t="s">
        <v>14</v>
      </c>
      <c r="T1005" s="139" t="s">
        <v>2073</v>
      </c>
      <c r="U1005" s="143"/>
      <c r="V1005" s="143"/>
      <c r="W1005" s="143"/>
    </row>
    <row r="1006" spans="1:23" ht="94.5" x14ac:dyDescent="0.25">
      <c r="A1006" s="59">
        <v>98</v>
      </c>
      <c r="B1006" s="2" t="s">
        <v>1490</v>
      </c>
      <c r="C1006" s="7" t="s">
        <v>2074</v>
      </c>
      <c r="D1006" s="2" t="s">
        <v>1989</v>
      </c>
      <c r="E1006" s="7" t="s">
        <v>1677</v>
      </c>
      <c r="F1006" s="2">
        <v>2</v>
      </c>
      <c r="G1006" s="2" t="s">
        <v>2075</v>
      </c>
      <c r="H1006" s="100">
        <v>0</v>
      </c>
      <c r="I1006" s="78" t="s">
        <v>2076</v>
      </c>
      <c r="J1006" s="78"/>
      <c r="K1006" s="78"/>
      <c r="L1006" s="13" t="s">
        <v>1992</v>
      </c>
      <c r="M1006" s="13" t="s">
        <v>2002</v>
      </c>
      <c r="N1006" s="13" t="s">
        <v>1994</v>
      </c>
      <c r="O1006" s="78" t="s">
        <v>2077</v>
      </c>
      <c r="P1006" s="2" t="s">
        <v>2078</v>
      </c>
      <c r="Q1006" s="16" t="s">
        <v>2079</v>
      </c>
      <c r="R1006" s="13">
        <v>6426</v>
      </c>
      <c r="S1006" s="7" t="s">
        <v>14</v>
      </c>
      <c r="T1006" s="139" t="s">
        <v>2080</v>
      </c>
      <c r="U1006" s="143"/>
      <c r="V1006" s="143"/>
      <c r="W1006" s="143"/>
    </row>
    <row r="1007" spans="1:23" ht="63" x14ac:dyDescent="0.25">
      <c r="A1007" s="2">
        <v>99</v>
      </c>
      <c r="B1007" s="2" t="s">
        <v>1490</v>
      </c>
      <c r="C1007" s="7" t="s">
        <v>2081</v>
      </c>
      <c r="D1007" s="2" t="s">
        <v>1989</v>
      </c>
      <c r="E1007" s="7" t="s">
        <v>1677</v>
      </c>
      <c r="F1007" s="2">
        <v>1</v>
      </c>
      <c r="G1007" s="2" t="s">
        <v>2082</v>
      </c>
      <c r="H1007" s="100">
        <v>0</v>
      </c>
      <c r="I1007" s="78" t="s">
        <v>2083</v>
      </c>
      <c r="J1007" s="78"/>
      <c r="K1007" s="78"/>
      <c r="L1007" s="13" t="s">
        <v>1992</v>
      </c>
      <c r="M1007" s="13" t="s">
        <v>2002</v>
      </c>
      <c r="N1007" s="13" t="s">
        <v>1994</v>
      </c>
      <c r="O1007" s="78" t="s">
        <v>2084</v>
      </c>
      <c r="P1007" s="2" t="s">
        <v>2085</v>
      </c>
      <c r="Q1007" s="1" t="s">
        <v>2086</v>
      </c>
      <c r="R1007" s="13" t="s">
        <v>2083</v>
      </c>
      <c r="S1007" s="7" t="s">
        <v>14</v>
      </c>
      <c r="T1007" s="139" t="s">
        <v>2087</v>
      </c>
      <c r="U1007" s="143"/>
      <c r="V1007" s="143"/>
      <c r="W1007" s="143"/>
    </row>
    <row r="1008" spans="1:23" ht="63" x14ac:dyDescent="0.25">
      <c r="A1008" s="59">
        <v>100</v>
      </c>
      <c r="B1008" s="2" t="s">
        <v>1490</v>
      </c>
      <c r="C1008" s="7" t="s">
        <v>2088</v>
      </c>
      <c r="D1008" s="2" t="s">
        <v>1989</v>
      </c>
      <c r="E1008" s="7" t="s">
        <v>1677</v>
      </c>
      <c r="F1008" s="2">
        <v>1</v>
      </c>
      <c r="G1008" s="2" t="s">
        <v>2089</v>
      </c>
      <c r="H1008" s="100">
        <v>0</v>
      </c>
      <c r="I1008" s="78" t="s">
        <v>2090</v>
      </c>
      <c r="J1008" s="78"/>
      <c r="K1008" s="78"/>
      <c r="L1008" s="13" t="s">
        <v>1992</v>
      </c>
      <c r="M1008" s="13" t="s">
        <v>1993</v>
      </c>
      <c r="N1008" s="13" t="s">
        <v>1994</v>
      </c>
      <c r="O1008" s="78" t="s">
        <v>2091</v>
      </c>
      <c r="P1008" s="1" t="s">
        <v>2092</v>
      </c>
      <c r="Q1008" s="1" t="s">
        <v>2093</v>
      </c>
      <c r="R1008" s="13" t="s">
        <v>2090</v>
      </c>
      <c r="S1008" s="7" t="s">
        <v>14</v>
      </c>
      <c r="T1008" s="139" t="s">
        <v>2094</v>
      </c>
      <c r="U1008" s="143"/>
      <c r="V1008" s="143"/>
      <c r="W1008" s="143"/>
    </row>
    <row r="1009" spans="1:23" ht="63" x14ac:dyDescent="0.25">
      <c r="A1009" s="2">
        <v>101</v>
      </c>
      <c r="B1009" s="2" t="s">
        <v>1490</v>
      </c>
      <c r="C1009" s="7" t="s">
        <v>2095</v>
      </c>
      <c r="D1009" s="2" t="s">
        <v>1989</v>
      </c>
      <c r="E1009" s="7" t="s">
        <v>1677</v>
      </c>
      <c r="F1009" s="2">
        <v>2</v>
      </c>
      <c r="G1009" s="2" t="s">
        <v>2096</v>
      </c>
      <c r="H1009" s="100">
        <v>0</v>
      </c>
      <c r="I1009" s="78" t="s">
        <v>2097</v>
      </c>
      <c r="J1009" s="78"/>
      <c r="K1009" s="78"/>
      <c r="L1009" s="13" t="s">
        <v>1992</v>
      </c>
      <c r="M1009" s="13" t="s">
        <v>2098</v>
      </c>
      <c r="N1009" s="13" t="s">
        <v>1994</v>
      </c>
      <c r="O1009" s="78" t="s">
        <v>2099</v>
      </c>
      <c r="P1009" s="2" t="s">
        <v>2100</v>
      </c>
      <c r="Q1009" s="1" t="s">
        <v>2101</v>
      </c>
      <c r="R1009" s="13" t="s">
        <v>2097</v>
      </c>
      <c r="S1009" s="7" t="s">
        <v>14</v>
      </c>
      <c r="T1009" s="139" t="s">
        <v>2102</v>
      </c>
      <c r="U1009" s="143"/>
      <c r="V1009" s="143"/>
      <c r="W1009" s="143"/>
    </row>
    <row r="1010" spans="1:23" ht="299.25" x14ac:dyDescent="0.25">
      <c r="A1010" s="59">
        <v>102</v>
      </c>
      <c r="B1010" s="2" t="s">
        <v>1465</v>
      </c>
      <c r="C1010" s="7" t="s">
        <v>2103</v>
      </c>
      <c r="D1010" s="2" t="s">
        <v>2104</v>
      </c>
      <c r="E1010" s="3" t="s">
        <v>1940</v>
      </c>
      <c r="F1010" s="2">
        <v>1</v>
      </c>
      <c r="G1010" s="2" t="s">
        <v>1468</v>
      </c>
      <c r="H1010" s="2">
        <v>0</v>
      </c>
      <c r="I1010" s="13" t="s">
        <v>2105</v>
      </c>
      <c r="J1010" s="13"/>
      <c r="K1010" s="13"/>
      <c r="L1010" s="2" t="s">
        <v>1472</v>
      </c>
      <c r="M1010" s="13" t="s">
        <v>1942</v>
      </c>
      <c r="N1010" s="3" t="s">
        <v>2106</v>
      </c>
      <c r="O1010" s="3" t="s">
        <v>2107</v>
      </c>
      <c r="P1010" s="3" t="s">
        <v>1475</v>
      </c>
      <c r="Q1010" s="3" t="s">
        <v>1475</v>
      </c>
      <c r="R1010" s="7" t="s">
        <v>2108</v>
      </c>
      <c r="S1010" s="7" t="s">
        <v>1476</v>
      </c>
      <c r="T1010" s="139"/>
      <c r="U1010" s="143"/>
      <c r="V1010" s="143"/>
      <c r="W1010" s="143"/>
    </row>
    <row r="1011" spans="1:23" ht="141.75" x14ac:dyDescent="0.25">
      <c r="A1011" s="2">
        <v>103</v>
      </c>
      <c r="B1011" s="2" t="s">
        <v>1946</v>
      </c>
      <c r="C1011" s="7" t="s">
        <v>2109</v>
      </c>
      <c r="D1011" s="2" t="s">
        <v>2110</v>
      </c>
      <c r="E1011" s="7" t="s">
        <v>1480</v>
      </c>
      <c r="F1011" s="7">
        <v>1</v>
      </c>
      <c r="G1011" s="2" t="s">
        <v>2111</v>
      </c>
      <c r="H1011" s="2">
        <v>0</v>
      </c>
      <c r="I1011" s="7" t="s">
        <v>2112</v>
      </c>
      <c r="J1011" s="7"/>
      <c r="K1011" s="7"/>
      <c r="L1011" s="2" t="s">
        <v>1472</v>
      </c>
      <c r="M1011" s="7" t="s">
        <v>2113</v>
      </c>
      <c r="N1011" s="7" t="s">
        <v>2114</v>
      </c>
      <c r="O1011" s="3" t="s">
        <v>1475</v>
      </c>
      <c r="P1011" s="3" t="s">
        <v>1475</v>
      </c>
      <c r="Q1011" s="3" t="s">
        <v>1475</v>
      </c>
      <c r="R1011" s="7" t="s">
        <v>2112</v>
      </c>
      <c r="S1011" s="2" t="s">
        <v>2115</v>
      </c>
      <c r="T1011" s="139"/>
      <c r="U1011" s="143"/>
      <c r="V1011" s="143"/>
      <c r="W1011" s="143"/>
    </row>
    <row r="1012" spans="1:23" ht="63" x14ac:dyDescent="0.25">
      <c r="A1012" s="59">
        <v>104</v>
      </c>
      <c r="B1012" s="2" t="s">
        <v>2116</v>
      </c>
      <c r="C1012" s="7" t="s">
        <v>2117</v>
      </c>
      <c r="D1012" s="2" t="s">
        <v>2118</v>
      </c>
      <c r="E1012" s="7" t="s">
        <v>1480</v>
      </c>
      <c r="F1012" s="7">
        <v>1</v>
      </c>
      <c r="G1012" s="2" t="s">
        <v>1972</v>
      </c>
      <c r="H1012" s="2">
        <v>0</v>
      </c>
      <c r="I1012" s="7" t="s">
        <v>1976</v>
      </c>
      <c r="J1012" s="7"/>
      <c r="K1012" s="7"/>
      <c r="L1012" s="2" t="s">
        <v>1472</v>
      </c>
      <c r="M1012" s="7" t="s">
        <v>2119</v>
      </c>
      <c r="N1012" s="7" t="s">
        <v>1975</v>
      </c>
      <c r="O1012" s="3" t="s">
        <v>1475</v>
      </c>
      <c r="P1012" s="3" t="s">
        <v>1976</v>
      </c>
      <c r="Q1012" s="3" t="s">
        <v>2120</v>
      </c>
      <c r="R1012" s="7" t="s">
        <v>1976</v>
      </c>
      <c r="S1012" s="7" t="s">
        <v>14</v>
      </c>
      <c r="T1012" s="139"/>
      <c r="U1012" s="143"/>
      <c r="V1012" s="143"/>
      <c r="W1012" s="143"/>
    </row>
    <row r="1013" spans="1:23" ht="267.75" x14ac:dyDescent="0.25">
      <c r="A1013" s="2">
        <v>105</v>
      </c>
      <c r="B1013" s="2" t="s">
        <v>1946</v>
      </c>
      <c r="C1013" s="7" t="s">
        <v>2121</v>
      </c>
      <c r="D1013" s="2" t="s">
        <v>2122</v>
      </c>
      <c r="E1013" s="7" t="s">
        <v>1480</v>
      </c>
      <c r="F1013" s="7">
        <v>6</v>
      </c>
      <c r="G1013" s="2" t="s">
        <v>1958</v>
      </c>
      <c r="H1013" s="2">
        <v>0</v>
      </c>
      <c r="I1013" s="7" t="s">
        <v>2123</v>
      </c>
      <c r="J1013" s="7"/>
      <c r="K1013" s="7"/>
      <c r="L1013" s="2" t="s">
        <v>1472</v>
      </c>
      <c r="M1013" s="7" t="s">
        <v>2124</v>
      </c>
      <c r="N1013" s="2" t="s">
        <v>2125</v>
      </c>
      <c r="O1013" s="3" t="s">
        <v>2126</v>
      </c>
      <c r="P1013" s="3" t="s">
        <v>2127</v>
      </c>
      <c r="Q1013" s="3" t="s">
        <v>2128</v>
      </c>
      <c r="R1013" s="13">
        <v>31089</v>
      </c>
      <c r="S1013" s="2" t="s">
        <v>14</v>
      </c>
      <c r="T1013" s="139" t="s">
        <v>2129</v>
      </c>
      <c r="U1013" s="143"/>
      <c r="V1013" s="143"/>
      <c r="W1013" s="143"/>
    </row>
    <row r="1014" spans="1:23" ht="220.5" x14ac:dyDescent="0.25">
      <c r="A1014" s="59">
        <v>106</v>
      </c>
      <c r="B1014" s="2" t="s">
        <v>1946</v>
      </c>
      <c r="C1014" s="7" t="s">
        <v>2130</v>
      </c>
      <c r="D1014" s="2" t="s">
        <v>2131</v>
      </c>
      <c r="E1014" s="7" t="s">
        <v>1480</v>
      </c>
      <c r="F1014" s="7">
        <v>18</v>
      </c>
      <c r="G1014" s="2" t="s">
        <v>1545</v>
      </c>
      <c r="H1014" s="2">
        <v>0</v>
      </c>
      <c r="I1014" s="7" t="s">
        <v>2132</v>
      </c>
      <c r="J1014" s="7"/>
      <c r="K1014" s="7"/>
      <c r="L1014" s="2" t="s">
        <v>1472</v>
      </c>
      <c r="M1014" s="7" t="s">
        <v>2133</v>
      </c>
      <c r="N1014" s="2" t="s">
        <v>2134</v>
      </c>
      <c r="O1014" s="3" t="s">
        <v>2135</v>
      </c>
      <c r="P1014" s="3" t="s">
        <v>2136</v>
      </c>
      <c r="Q1014" s="3" t="s">
        <v>2137</v>
      </c>
      <c r="R1014" s="13">
        <v>31045.599999999999</v>
      </c>
      <c r="S1014" s="2" t="s">
        <v>14</v>
      </c>
      <c r="T1014" s="139" t="s">
        <v>2138</v>
      </c>
      <c r="U1014" s="143"/>
      <c r="V1014" s="143"/>
      <c r="W1014" s="143"/>
    </row>
    <row r="1015" spans="1:23" ht="63" x14ac:dyDescent="0.25">
      <c r="A1015" s="2">
        <v>107</v>
      </c>
      <c r="B1015" s="2" t="s">
        <v>1490</v>
      </c>
      <c r="C1015" s="7" t="s">
        <v>2139</v>
      </c>
      <c r="D1015" s="2" t="s">
        <v>2140</v>
      </c>
      <c r="E1015" s="7" t="s">
        <v>1677</v>
      </c>
      <c r="F1015" s="7">
        <v>1</v>
      </c>
      <c r="G1015" s="2" t="s">
        <v>2075</v>
      </c>
      <c r="H1015" s="7">
        <v>0</v>
      </c>
      <c r="I1015" s="13" t="s">
        <v>2141</v>
      </c>
      <c r="J1015" s="13"/>
      <c r="K1015" s="13"/>
      <c r="L1015" s="2" t="s">
        <v>1846</v>
      </c>
      <c r="M1015" s="26">
        <v>45502</v>
      </c>
      <c r="N1015" s="3" t="s">
        <v>2142</v>
      </c>
      <c r="O1015" s="3" t="s">
        <v>1475</v>
      </c>
      <c r="P1015" s="13" t="s">
        <v>2141</v>
      </c>
      <c r="Q1015" s="3" t="s">
        <v>2143</v>
      </c>
      <c r="R1015" s="13" t="s">
        <v>2141</v>
      </c>
      <c r="S1015" s="7" t="s">
        <v>1499</v>
      </c>
      <c r="T1015" s="139" t="s">
        <v>2144</v>
      </c>
      <c r="U1015" s="143"/>
      <c r="V1015" s="143"/>
      <c r="W1015" s="143"/>
    </row>
    <row r="1016" spans="1:23" ht="63" x14ac:dyDescent="0.25">
      <c r="A1016" s="59">
        <v>108</v>
      </c>
      <c r="B1016" s="2" t="s">
        <v>1490</v>
      </c>
      <c r="C1016" s="7" t="s">
        <v>2145</v>
      </c>
      <c r="D1016" s="2" t="s">
        <v>2146</v>
      </c>
      <c r="E1016" s="7" t="s">
        <v>1677</v>
      </c>
      <c r="F1016" s="7">
        <v>1</v>
      </c>
      <c r="G1016" s="2" t="s">
        <v>2147</v>
      </c>
      <c r="H1016" s="100">
        <v>0</v>
      </c>
      <c r="I1016" s="13" t="s">
        <v>2148</v>
      </c>
      <c r="J1016" s="13"/>
      <c r="K1016" s="13"/>
      <c r="L1016" s="2" t="s">
        <v>1846</v>
      </c>
      <c r="M1016" s="26">
        <v>45502</v>
      </c>
      <c r="N1016" s="3" t="s">
        <v>2149</v>
      </c>
      <c r="O1016" s="3" t="s">
        <v>1475</v>
      </c>
      <c r="P1016" s="14" t="s">
        <v>2150</v>
      </c>
      <c r="Q1016" s="3" t="s">
        <v>2151</v>
      </c>
      <c r="R1016" s="13" t="s">
        <v>2148</v>
      </c>
      <c r="S1016" s="7" t="s">
        <v>1499</v>
      </c>
      <c r="T1016" s="139" t="s">
        <v>2152</v>
      </c>
      <c r="U1016" s="143"/>
      <c r="V1016" s="143"/>
      <c r="W1016" s="143"/>
    </row>
    <row r="1017" spans="1:23" ht="78.75" x14ac:dyDescent="0.25">
      <c r="A1017" s="2">
        <v>109</v>
      </c>
      <c r="B1017" s="2" t="s">
        <v>1490</v>
      </c>
      <c r="C1017" s="7" t="s">
        <v>2153</v>
      </c>
      <c r="D1017" s="2" t="s">
        <v>2154</v>
      </c>
      <c r="E1017" s="7" t="s">
        <v>1677</v>
      </c>
      <c r="F1017" s="7">
        <v>1</v>
      </c>
      <c r="G1017" s="2" t="s">
        <v>2155</v>
      </c>
      <c r="H1017" s="101" t="s">
        <v>2156</v>
      </c>
      <c r="I1017" s="13" t="s">
        <v>2157</v>
      </c>
      <c r="J1017" s="13"/>
      <c r="K1017" s="13"/>
      <c r="L1017" s="2" t="s">
        <v>1846</v>
      </c>
      <c r="M1017" s="26">
        <v>45511</v>
      </c>
      <c r="N1017" s="3" t="s">
        <v>2149</v>
      </c>
      <c r="O1017" s="3" t="s">
        <v>1475</v>
      </c>
      <c r="P1017" s="13" t="s">
        <v>2157</v>
      </c>
      <c r="Q1017" s="3" t="s">
        <v>2158</v>
      </c>
      <c r="R1017" s="13" t="s">
        <v>2157</v>
      </c>
      <c r="S1017" s="7" t="s">
        <v>1499</v>
      </c>
      <c r="T1017" s="139" t="s">
        <v>2159</v>
      </c>
      <c r="U1017" s="143"/>
      <c r="V1017" s="143"/>
      <c r="W1017" s="143"/>
    </row>
    <row r="1018" spans="1:23" ht="63" x14ac:dyDescent="0.25">
      <c r="A1018" s="59">
        <v>110</v>
      </c>
      <c r="B1018" s="2" t="s">
        <v>1490</v>
      </c>
      <c r="C1018" s="7" t="s">
        <v>2160</v>
      </c>
      <c r="D1018" s="2" t="s">
        <v>2161</v>
      </c>
      <c r="E1018" s="7" t="s">
        <v>1677</v>
      </c>
      <c r="F1018" s="7">
        <v>1</v>
      </c>
      <c r="G1018" s="2" t="s">
        <v>2162</v>
      </c>
      <c r="H1018" s="100">
        <v>0</v>
      </c>
      <c r="I1018" s="13" t="s">
        <v>2163</v>
      </c>
      <c r="J1018" s="13"/>
      <c r="K1018" s="13"/>
      <c r="L1018" s="2" t="s">
        <v>1846</v>
      </c>
      <c r="M1018" s="26">
        <v>45502</v>
      </c>
      <c r="N1018" s="3" t="s">
        <v>2142</v>
      </c>
      <c r="O1018" s="3" t="s">
        <v>1475</v>
      </c>
      <c r="P1018" s="14" t="s">
        <v>2164</v>
      </c>
      <c r="Q1018" s="3" t="s">
        <v>2165</v>
      </c>
      <c r="R1018" s="13" t="s">
        <v>2163</v>
      </c>
      <c r="S1018" s="7" t="s">
        <v>1499</v>
      </c>
      <c r="T1018" s="139" t="s">
        <v>2166</v>
      </c>
      <c r="U1018" s="143"/>
      <c r="V1018" s="143"/>
      <c r="W1018" s="143"/>
    </row>
    <row r="1019" spans="1:23" ht="94.5" x14ac:dyDescent="0.25">
      <c r="A1019" s="2">
        <v>111</v>
      </c>
      <c r="B1019" s="2" t="s">
        <v>1490</v>
      </c>
      <c r="C1019" s="7" t="s">
        <v>2167</v>
      </c>
      <c r="D1019" s="2" t="s">
        <v>2168</v>
      </c>
      <c r="E1019" s="7" t="s">
        <v>1677</v>
      </c>
      <c r="F1019" s="7">
        <v>1</v>
      </c>
      <c r="G1019" s="2" t="s">
        <v>2169</v>
      </c>
      <c r="H1019" s="100">
        <v>0</v>
      </c>
      <c r="I1019" s="13" t="s">
        <v>2170</v>
      </c>
      <c r="J1019" s="13"/>
      <c r="K1019" s="13"/>
      <c r="L1019" s="2" t="s">
        <v>1846</v>
      </c>
      <c r="M1019" s="26" t="s">
        <v>2171</v>
      </c>
      <c r="N1019" s="26">
        <v>45915</v>
      </c>
      <c r="O1019" s="3" t="s">
        <v>1475</v>
      </c>
      <c r="P1019" s="13" t="s">
        <v>2170</v>
      </c>
      <c r="Q1019" s="3" t="s">
        <v>2172</v>
      </c>
      <c r="R1019" s="13" t="s">
        <v>2170</v>
      </c>
      <c r="S1019" s="7" t="s">
        <v>1499</v>
      </c>
      <c r="T1019" s="139" t="s">
        <v>2173</v>
      </c>
      <c r="U1019" s="139"/>
      <c r="V1019" s="139"/>
      <c r="W1019" s="139"/>
    </row>
    <row r="1020" spans="1:23" ht="110.25" x14ac:dyDescent="0.25">
      <c r="A1020" s="59">
        <v>112</v>
      </c>
      <c r="B1020" s="2" t="s">
        <v>1490</v>
      </c>
      <c r="C1020" s="7" t="s">
        <v>2174</v>
      </c>
      <c r="D1020" s="2" t="s">
        <v>2175</v>
      </c>
      <c r="E1020" s="7" t="s">
        <v>1677</v>
      </c>
      <c r="F1020" s="7">
        <v>1</v>
      </c>
      <c r="G1020" s="2" t="s">
        <v>1883</v>
      </c>
      <c r="H1020" s="100">
        <v>0</v>
      </c>
      <c r="I1020" s="13" t="s">
        <v>2176</v>
      </c>
      <c r="J1020" s="13"/>
      <c r="K1020" s="13"/>
      <c r="L1020" s="2" t="s">
        <v>1846</v>
      </c>
      <c r="M1020" s="26">
        <v>45897</v>
      </c>
      <c r="N1020" s="3">
        <v>46018</v>
      </c>
      <c r="O1020" s="3" t="s">
        <v>1475</v>
      </c>
      <c r="P1020" s="3" t="s">
        <v>1475</v>
      </c>
      <c r="Q1020" s="3" t="s">
        <v>1475</v>
      </c>
      <c r="R1020" s="13" t="s">
        <v>2176</v>
      </c>
      <c r="S1020" s="7" t="s">
        <v>1499</v>
      </c>
      <c r="T1020" s="220" t="s">
        <v>2177</v>
      </c>
      <c r="U1020" s="221"/>
      <c r="V1020" s="221"/>
      <c r="W1020" s="222"/>
    </row>
    <row r="1021" spans="1:23" ht="78.75" x14ac:dyDescent="0.25">
      <c r="A1021" s="2">
        <v>113</v>
      </c>
      <c r="B1021" s="2" t="s">
        <v>1490</v>
      </c>
      <c r="C1021" s="7" t="s">
        <v>2178</v>
      </c>
      <c r="D1021" s="2" t="s">
        <v>2179</v>
      </c>
      <c r="E1021" s="7" t="s">
        <v>1677</v>
      </c>
      <c r="F1021" s="7">
        <v>1</v>
      </c>
      <c r="G1021" s="2" t="s">
        <v>2180</v>
      </c>
      <c r="H1021" s="101" t="s">
        <v>2181</v>
      </c>
      <c r="I1021" s="13" t="s">
        <v>2182</v>
      </c>
      <c r="J1021" s="13"/>
      <c r="K1021" s="13"/>
      <c r="L1021" s="2" t="s">
        <v>1846</v>
      </c>
      <c r="M1021" s="26">
        <v>45897</v>
      </c>
      <c r="N1021" s="3">
        <v>46018</v>
      </c>
      <c r="O1021" s="3" t="s">
        <v>1475</v>
      </c>
      <c r="P1021" s="3" t="s">
        <v>1475</v>
      </c>
      <c r="Q1021" s="3" t="s">
        <v>1475</v>
      </c>
      <c r="R1021" s="13" t="s">
        <v>2182</v>
      </c>
      <c r="S1021" s="7" t="s">
        <v>1499</v>
      </c>
      <c r="T1021" s="220" t="s">
        <v>2183</v>
      </c>
      <c r="U1021" s="221"/>
      <c r="V1021" s="221"/>
      <c r="W1021" s="222"/>
    </row>
    <row r="1022" spans="1:23" ht="63" x14ac:dyDescent="0.25">
      <c r="A1022" s="59">
        <v>114</v>
      </c>
      <c r="B1022" s="2" t="s">
        <v>1490</v>
      </c>
      <c r="C1022" s="7" t="s">
        <v>2184</v>
      </c>
      <c r="D1022" s="2" t="s">
        <v>2185</v>
      </c>
      <c r="E1022" s="7" t="s">
        <v>1677</v>
      </c>
      <c r="F1022" s="7">
        <v>1</v>
      </c>
      <c r="G1022" s="2" t="s">
        <v>1587</v>
      </c>
      <c r="H1022" s="100">
        <v>0</v>
      </c>
      <c r="I1022" s="13" t="s">
        <v>2186</v>
      </c>
      <c r="J1022" s="13"/>
      <c r="K1022" s="13"/>
      <c r="L1022" s="2" t="s">
        <v>1846</v>
      </c>
      <c r="M1022" s="26">
        <v>45897</v>
      </c>
      <c r="N1022" s="3">
        <v>46018</v>
      </c>
      <c r="O1022" s="3" t="s">
        <v>1475</v>
      </c>
      <c r="P1022" s="3" t="s">
        <v>1475</v>
      </c>
      <c r="Q1022" s="3" t="s">
        <v>1475</v>
      </c>
      <c r="R1022" s="13" t="s">
        <v>2186</v>
      </c>
      <c r="S1022" s="7" t="s">
        <v>1499</v>
      </c>
      <c r="T1022" s="220" t="s">
        <v>2187</v>
      </c>
      <c r="U1022" s="221"/>
      <c r="V1022" s="221"/>
      <c r="W1022" s="222"/>
    </row>
    <row r="1023" spans="1:23" ht="63" x14ac:dyDescent="0.25">
      <c r="A1023" s="2">
        <v>115</v>
      </c>
      <c r="B1023" s="2" t="s">
        <v>1490</v>
      </c>
      <c r="C1023" s="7" t="s">
        <v>2188</v>
      </c>
      <c r="D1023" s="2" t="s">
        <v>2189</v>
      </c>
      <c r="E1023" s="7" t="s">
        <v>1677</v>
      </c>
      <c r="F1023" s="7">
        <v>1</v>
      </c>
      <c r="G1023" s="2" t="s">
        <v>2162</v>
      </c>
      <c r="H1023" s="100">
        <v>0</v>
      </c>
      <c r="I1023" s="13" t="s">
        <v>2190</v>
      </c>
      <c r="J1023" s="13"/>
      <c r="K1023" s="13"/>
      <c r="L1023" s="2" t="s">
        <v>1846</v>
      </c>
      <c r="M1023" s="26">
        <v>45897</v>
      </c>
      <c r="N1023" s="3">
        <v>46018</v>
      </c>
      <c r="O1023" s="3" t="s">
        <v>1475</v>
      </c>
      <c r="P1023" s="3" t="s">
        <v>1475</v>
      </c>
      <c r="Q1023" s="3" t="s">
        <v>1475</v>
      </c>
      <c r="R1023" s="13" t="s">
        <v>2190</v>
      </c>
      <c r="S1023" s="7" t="s">
        <v>1499</v>
      </c>
      <c r="T1023" s="220" t="s">
        <v>2191</v>
      </c>
      <c r="U1023" s="221"/>
      <c r="V1023" s="221"/>
      <c r="W1023" s="222"/>
    </row>
    <row r="1024" spans="1:23" ht="63" x14ac:dyDescent="0.25">
      <c r="A1024" s="59">
        <v>116</v>
      </c>
      <c r="B1024" s="2" t="s">
        <v>1490</v>
      </c>
      <c r="C1024" s="7" t="s">
        <v>2192</v>
      </c>
      <c r="D1024" s="2" t="s">
        <v>2193</v>
      </c>
      <c r="E1024" s="7" t="s">
        <v>1677</v>
      </c>
      <c r="F1024" s="7">
        <v>2</v>
      </c>
      <c r="G1024" s="2" t="s">
        <v>1883</v>
      </c>
      <c r="H1024" s="100">
        <v>0</v>
      </c>
      <c r="I1024" s="13" t="s">
        <v>2194</v>
      </c>
      <c r="J1024" s="13"/>
      <c r="K1024" s="13"/>
      <c r="L1024" s="2" t="s">
        <v>1846</v>
      </c>
      <c r="M1024" s="26">
        <v>45911</v>
      </c>
      <c r="N1024" s="3">
        <v>46001</v>
      </c>
      <c r="O1024" s="3" t="s">
        <v>1475</v>
      </c>
      <c r="P1024" s="3" t="s">
        <v>1475</v>
      </c>
      <c r="Q1024" s="3" t="s">
        <v>1475</v>
      </c>
      <c r="R1024" s="13" t="s">
        <v>2194</v>
      </c>
      <c r="S1024" s="7" t="s">
        <v>1499</v>
      </c>
      <c r="T1024" s="220" t="s">
        <v>2195</v>
      </c>
      <c r="U1024" s="221"/>
      <c r="V1024" s="221"/>
      <c r="W1024" s="222"/>
    </row>
    <row r="1025" spans="1:23" ht="267.75" x14ac:dyDescent="0.25">
      <c r="A1025" s="2">
        <v>117</v>
      </c>
      <c r="B1025" s="2" t="s">
        <v>1465</v>
      </c>
      <c r="C1025" s="2" t="s">
        <v>2196</v>
      </c>
      <c r="D1025" s="2" t="s">
        <v>2197</v>
      </c>
      <c r="E1025" s="3" t="s">
        <v>1940</v>
      </c>
      <c r="F1025" s="2">
        <v>1</v>
      </c>
      <c r="G1025" s="2" t="s">
        <v>1468</v>
      </c>
      <c r="H1025" s="2">
        <v>0</v>
      </c>
      <c r="I1025" s="13" t="s">
        <v>2198</v>
      </c>
      <c r="J1025" s="13"/>
      <c r="K1025" s="13"/>
      <c r="L1025" s="2" t="s">
        <v>1472</v>
      </c>
      <c r="M1025" s="13" t="s">
        <v>2199</v>
      </c>
      <c r="N1025" s="3" t="s">
        <v>2200</v>
      </c>
      <c r="O1025" s="3" t="s">
        <v>1475</v>
      </c>
      <c r="P1025" s="3" t="s">
        <v>1475</v>
      </c>
      <c r="Q1025" s="3" t="s">
        <v>1475</v>
      </c>
      <c r="R1025" s="13" t="s">
        <v>2198</v>
      </c>
      <c r="S1025" s="7" t="s">
        <v>1499</v>
      </c>
      <c r="T1025" s="139" t="s">
        <v>1475</v>
      </c>
      <c r="U1025" s="143"/>
      <c r="V1025" s="143"/>
      <c r="W1025" s="143"/>
    </row>
    <row r="1026" spans="1:23" ht="110.25" x14ac:dyDescent="0.25">
      <c r="A1026" s="59">
        <v>118</v>
      </c>
      <c r="B1026" s="2" t="s">
        <v>1651</v>
      </c>
      <c r="C1026" s="7" t="s">
        <v>2201</v>
      </c>
      <c r="D1026" s="2" t="s">
        <v>2202</v>
      </c>
      <c r="E1026" s="7" t="s">
        <v>1480</v>
      </c>
      <c r="F1026" s="7">
        <v>1</v>
      </c>
      <c r="G1026" s="2" t="s">
        <v>2111</v>
      </c>
      <c r="H1026" s="2">
        <v>0</v>
      </c>
      <c r="I1026" s="7" t="s">
        <v>2112</v>
      </c>
      <c r="J1026" s="7"/>
      <c r="K1026" s="7"/>
      <c r="L1026" s="1" t="s">
        <v>2203</v>
      </c>
      <c r="M1026" s="7" t="s">
        <v>2113</v>
      </c>
      <c r="N1026" s="7" t="s">
        <v>1953</v>
      </c>
      <c r="O1026" s="3" t="s">
        <v>1475</v>
      </c>
      <c r="P1026" s="3" t="s">
        <v>1475</v>
      </c>
      <c r="Q1026" s="3" t="s">
        <v>1475</v>
      </c>
      <c r="R1026" s="7" t="s">
        <v>2112</v>
      </c>
      <c r="S1026" s="2" t="s">
        <v>2204</v>
      </c>
      <c r="T1026" s="139" t="s">
        <v>1475</v>
      </c>
      <c r="U1026" s="143"/>
      <c r="V1026" s="143"/>
      <c r="W1026" s="143"/>
    </row>
    <row r="1027" spans="1:23" ht="47.25" x14ac:dyDescent="0.25">
      <c r="A1027" s="2">
        <v>119</v>
      </c>
      <c r="B1027" s="2" t="s">
        <v>2205</v>
      </c>
      <c r="C1027" s="7" t="s">
        <v>2206</v>
      </c>
      <c r="D1027" s="2" t="s">
        <v>2207</v>
      </c>
      <c r="E1027" s="7" t="s">
        <v>1480</v>
      </c>
      <c r="F1027" s="2">
        <v>1</v>
      </c>
      <c r="G1027" s="2" t="s">
        <v>1972</v>
      </c>
      <c r="H1027" s="2">
        <v>0</v>
      </c>
      <c r="I1027" s="78" t="s">
        <v>1976</v>
      </c>
      <c r="J1027" s="78"/>
      <c r="K1027" s="78"/>
      <c r="L1027" s="1" t="s">
        <v>2203</v>
      </c>
      <c r="M1027" s="13" t="s">
        <v>2119</v>
      </c>
      <c r="N1027" s="13" t="s">
        <v>1975</v>
      </c>
      <c r="O1027" s="3" t="s">
        <v>1475</v>
      </c>
      <c r="P1027" s="3" t="s">
        <v>2208</v>
      </c>
      <c r="Q1027" s="3" t="s">
        <v>2209</v>
      </c>
      <c r="R1027" s="3" t="s">
        <v>2208</v>
      </c>
      <c r="S1027" s="7" t="s">
        <v>1499</v>
      </c>
      <c r="T1027" s="139" t="s">
        <v>2210</v>
      </c>
      <c r="U1027" s="143"/>
      <c r="V1027" s="143"/>
      <c r="W1027" s="143"/>
    </row>
    <row r="1028" spans="1:23" ht="299.25" x14ac:dyDescent="0.25">
      <c r="A1028" s="59">
        <v>120</v>
      </c>
      <c r="B1028" s="2" t="s">
        <v>1651</v>
      </c>
      <c r="C1028" s="7" t="s">
        <v>2211</v>
      </c>
      <c r="D1028" s="2" t="s">
        <v>2212</v>
      </c>
      <c r="E1028" s="7" t="s">
        <v>1480</v>
      </c>
      <c r="F1028" s="2">
        <v>7</v>
      </c>
      <c r="G1028" s="2" t="s">
        <v>2213</v>
      </c>
      <c r="H1028" s="2">
        <v>0</v>
      </c>
      <c r="I1028" s="1" t="s">
        <v>2214</v>
      </c>
      <c r="J1028" s="1"/>
      <c r="K1028" s="1"/>
      <c r="L1028" s="1" t="s">
        <v>2215</v>
      </c>
      <c r="M1028" s="13" t="s">
        <v>2124</v>
      </c>
      <c r="N1028" s="1" t="s">
        <v>2216</v>
      </c>
      <c r="O1028" s="1" t="s">
        <v>2217</v>
      </c>
      <c r="P1028" s="14" t="s">
        <v>3362</v>
      </c>
      <c r="Q1028" s="3" t="s">
        <v>3363</v>
      </c>
      <c r="R1028" s="13">
        <v>21835.200000000001</v>
      </c>
      <c r="S1028" s="7" t="s">
        <v>1499</v>
      </c>
      <c r="T1028" s="139" t="s">
        <v>3364</v>
      </c>
      <c r="U1028" s="143"/>
      <c r="V1028" s="143"/>
      <c r="W1028" s="143"/>
    </row>
    <row r="1029" spans="1:23" ht="157.5" x14ac:dyDescent="0.25">
      <c r="A1029" s="2">
        <v>121</v>
      </c>
      <c r="B1029" s="2" t="s">
        <v>1651</v>
      </c>
      <c r="C1029" s="7" t="s">
        <v>2221</v>
      </c>
      <c r="D1029" s="2" t="s">
        <v>2212</v>
      </c>
      <c r="E1029" s="7" t="s">
        <v>1480</v>
      </c>
      <c r="F1029" s="2">
        <v>6</v>
      </c>
      <c r="G1029" s="2" t="s">
        <v>1556</v>
      </c>
      <c r="H1029" s="2">
        <v>0</v>
      </c>
      <c r="I1029" s="1" t="s">
        <v>2222</v>
      </c>
      <c r="J1029" s="1"/>
      <c r="K1029" s="1"/>
      <c r="L1029" s="1" t="s">
        <v>1485</v>
      </c>
      <c r="M1029" s="13" t="s">
        <v>2223</v>
      </c>
      <c r="N1029" s="13" t="s">
        <v>2224</v>
      </c>
      <c r="O1029" s="3" t="s">
        <v>1475</v>
      </c>
      <c r="P1029" s="3" t="s">
        <v>1475</v>
      </c>
      <c r="Q1029" s="3" t="s">
        <v>1475</v>
      </c>
      <c r="R1029" s="1" t="s">
        <v>2222</v>
      </c>
      <c r="S1029" s="2" t="s">
        <v>1962</v>
      </c>
      <c r="T1029" s="139" t="s">
        <v>1475</v>
      </c>
      <c r="U1029" s="143"/>
      <c r="V1029" s="143"/>
      <c r="W1029" s="143"/>
    </row>
    <row r="1030" spans="1:23" ht="204.75" x14ac:dyDescent="0.25">
      <c r="A1030" s="59">
        <v>122</v>
      </c>
      <c r="B1030" s="2" t="s">
        <v>1651</v>
      </c>
      <c r="C1030" s="7" t="s">
        <v>2225</v>
      </c>
      <c r="D1030" s="2" t="s">
        <v>2226</v>
      </c>
      <c r="E1030" s="7" t="s">
        <v>1480</v>
      </c>
      <c r="F1030" s="2">
        <v>19</v>
      </c>
      <c r="G1030" s="2" t="s">
        <v>1545</v>
      </c>
      <c r="H1030" s="2">
        <v>0</v>
      </c>
      <c r="I1030" s="2" t="s">
        <v>2227</v>
      </c>
      <c r="J1030" s="2"/>
      <c r="K1030" s="2"/>
      <c r="L1030" s="1" t="s">
        <v>1485</v>
      </c>
      <c r="M1030" s="3" t="s">
        <v>2228</v>
      </c>
      <c r="N1030" s="1" t="s">
        <v>2216</v>
      </c>
      <c r="O1030" s="3" t="s">
        <v>2229</v>
      </c>
      <c r="P1030" s="77" t="s">
        <v>3365</v>
      </c>
      <c r="Q1030" s="3" t="s">
        <v>2231</v>
      </c>
      <c r="R1030" s="1">
        <v>31448.62</v>
      </c>
      <c r="S1030" s="7" t="s">
        <v>1499</v>
      </c>
      <c r="T1030" s="139" t="s">
        <v>3366</v>
      </c>
      <c r="U1030" s="143"/>
      <c r="V1030" s="143"/>
      <c r="W1030" s="143"/>
    </row>
    <row r="1031" spans="1:23" ht="126" x14ac:dyDescent="0.25">
      <c r="A1031" s="2">
        <v>123</v>
      </c>
      <c r="B1031" s="2" t="s">
        <v>1490</v>
      </c>
      <c r="C1031" s="7" t="s">
        <v>2233</v>
      </c>
      <c r="D1031" s="2" t="s">
        <v>2234</v>
      </c>
      <c r="E1031" s="2" t="s">
        <v>1677</v>
      </c>
      <c r="F1031" s="2">
        <v>1</v>
      </c>
      <c r="G1031" s="2" t="s">
        <v>2235</v>
      </c>
      <c r="H1031" s="7">
        <v>0</v>
      </c>
      <c r="I1031" s="78">
        <v>33915</v>
      </c>
      <c r="J1031" s="78"/>
      <c r="K1031" s="78"/>
      <c r="L1031" s="1" t="s">
        <v>1485</v>
      </c>
      <c r="M1031" s="13" t="s">
        <v>2236</v>
      </c>
      <c r="N1031" s="1" t="s">
        <v>2237</v>
      </c>
      <c r="O1031" s="3" t="s">
        <v>1475</v>
      </c>
      <c r="P1031" s="78">
        <v>33915</v>
      </c>
      <c r="Q1031" s="3" t="s">
        <v>2238</v>
      </c>
      <c r="R1031" s="78">
        <v>33915</v>
      </c>
      <c r="S1031" s="7" t="s">
        <v>14</v>
      </c>
      <c r="T1031" s="139" t="s">
        <v>2239</v>
      </c>
      <c r="U1031" s="143"/>
      <c r="V1031" s="143"/>
      <c r="W1031" s="143"/>
    </row>
    <row r="1032" spans="1:23" ht="110.25" x14ac:dyDescent="0.25">
      <c r="A1032" s="59">
        <v>124</v>
      </c>
      <c r="B1032" s="2" t="s">
        <v>1490</v>
      </c>
      <c r="C1032" s="7" t="s">
        <v>2240</v>
      </c>
      <c r="D1032" s="2" t="s">
        <v>2241</v>
      </c>
      <c r="E1032" s="2" t="s">
        <v>1677</v>
      </c>
      <c r="F1032" s="2">
        <v>1</v>
      </c>
      <c r="G1032" s="2" t="s">
        <v>2242</v>
      </c>
      <c r="H1032" s="7">
        <v>0</v>
      </c>
      <c r="I1032" s="78">
        <v>13150.58</v>
      </c>
      <c r="J1032" s="78"/>
      <c r="K1032" s="78"/>
      <c r="L1032" s="1" t="s">
        <v>1485</v>
      </c>
      <c r="M1032" s="13" t="s">
        <v>2236</v>
      </c>
      <c r="N1032" s="1" t="s">
        <v>2243</v>
      </c>
      <c r="O1032" s="3" t="s">
        <v>1475</v>
      </c>
      <c r="P1032" s="3" t="s">
        <v>1475</v>
      </c>
      <c r="Q1032" s="3" t="s">
        <v>1475</v>
      </c>
      <c r="R1032" s="78">
        <v>13150.58</v>
      </c>
      <c r="S1032" s="7" t="s">
        <v>14</v>
      </c>
      <c r="T1032" s="139" t="s">
        <v>2244</v>
      </c>
      <c r="U1032" s="143"/>
      <c r="V1032" s="143"/>
      <c r="W1032" s="143"/>
    </row>
    <row r="1033" spans="1:23" ht="110.25" x14ac:dyDescent="0.25">
      <c r="A1033" s="2">
        <v>125</v>
      </c>
      <c r="B1033" s="2" t="s">
        <v>1490</v>
      </c>
      <c r="C1033" s="7" t="s">
        <v>2245</v>
      </c>
      <c r="D1033" s="2" t="s">
        <v>2246</v>
      </c>
      <c r="E1033" s="2" t="s">
        <v>1677</v>
      </c>
      <c r="F1033" s="2" t="s">
        <v>2247</v>
      </c>
      <c r="G1033" s="2" t="s">
        <v>2248</v>
      </c>
      <c r="H1033" s="7">
        <v>0</v>
      </c>
      <c r="I1033" s="78">
        <v>94010</v>
      </c>
      <c r="J1033" s="78"/>
      <c r="K1033" s="78"/>
      <c r="L1033" s="1" t="s">
        <v>1485</v>
      </c>
      <c r="M1033" s="13" t="s">
        <v>2236</v>
      </c>
      <c r="N1033" s="1" t="s">
        <v>2249</v>
      </c>
      <c r="O1033" s="3" t="s">
        <v>1475</v>
      </c>
      <c r="P1033" s="78">
        <v>94010</v>
      </c>
      <c r="Q1033" s="3" t="s">
        <v>2250</v>
      </c>
      <c r="R1033" s="78">
        <v>94010</v>
      </c>
      <c r="S1033" s="7" t="s">
        <v>14</v>
      </c>
      <c r="T1033" s="139" t="s">
        <v>2251</v>
      </c>
      <c r="U1033" s="143"/>
      <c r="V1033" s="143"/>
      <c r="W1033" s="143"/>
    </row>
    <row r="1034" spans="1:23" ht="141.75" x14ac:dyDescent="0.25">
      <c r="A1034" s="59">
        <v>126</v>
      </c>
      <c r="B1034" s="2" t="s">
        <v>1490</v>
      </c>
      <c r="C1034" s="7" t="s">
        <v>2252</v>
      </c>
      <c r="D1034" s="2" t="s">
        <v>2253</v>
      </c>
      <c r="E1034" s="2" t="s">
        <v>1677</v>
      </c>
      <c r="F1034" s="2">
        <v>1</v>
      </c>
      <c r="G1034" s="2" t="s">
        <v>2155</v>
      </c>
      <c r="H1034" s="2" t="s">
        <v>2254</v>
      </c>
      <c r="I1034" s="78">
        <f>116899.65+32999.98</f>
        <v>149899.63</v>
      </c>
      <c r="J1034" s="78"/>
      <c r="K1034" s="78"/>
      <c r="L1034" s="1" t="s">
        <v>1485</v>
      </c>
      <c r="M1034" s="13" t="s">
        <v>2236</v>
      </c>
      <c r="N1034" s="1" t="s">
        <v>2255</v>
      </c>
      <c r="O1034" s="3" t="s">
        <v>1475</v>
      </c>
      <c r="P1034" s="14" t="s">
        <v>2256</v>
      </c>
      <c r="Q1034" s="3" t="s">
        <v>2257</v>
      </c>
      <c r="R1034" s="14" t="s">
        <v>2256</v>
      </c>
      <c r="S1034" s="7" t="s">
        <v>14</v>
      </c>
      <c r="T1034" s="139" t="s">
        <v>2258</v>
      </c>
      <c r="U1034" s="143"/>
      <c r="V1034" s="143"/>
      <c r="W1034" s="143"/>
    </row>
    <row r="1035" spans="1:23" ht="110.25" x14ac:dyDescent="0.25">
      <c r="A1035" s="2">
        <v>127</v>
      </c>
      <c r="B1035" s="2" t="s">
        <v>1490</v>
      </c>
      <c r="C1035" s="7" t="s">
        <v>2259</v>
      </c>
      <c r="D1035" s="2" t="s">
        <v>2260</v>
      </c>
      <c r="E1035" s="2" t="s">
        <v>1677</v>
      </c>
      <c r="F1035" s="2">
        <v>1</v>
      </c>
      <c r="G1035" s="2" t="s">
        <v>1178</v>
      </c>
      <c r="H1035" s="7">
        <v>0</v>
      </c>
      <c r="I1035" s="78">
        <v>462910</v>
      </c>
      <c r="J1035" s="78"/>
      <c r="K1035" s="78"/>
      <c r="L1035" s="1" t="s">
        <v>1485</v>
      </c>
      <c r="M1035" s="13" t="s">
        <v>2236</v>
      </c>
      <c r="N1035" s="1" t="s">
        <v>2261</v>
      </c>
      <c r="O1035" s="3" t="s">
        <v>1475</v>
      </c>
      <c r="P1035" s="78">
        <v>462910</v>
      </c>
      <c r="Q1035" s="3" t="s">
        <v>2262</v>
      </c>
      <c r="R1035" s="78">
        <v>462910</v>
      </c>
      <c r="S1035" s="7" t="s">
        <v>14</v>
      </c>
      <c r="T1035" s="139" t="s">
        <v>2263</v>
      </c>
      <c r="U1035" s="143"/>
      <c r="V1035" s="143"/>
      <c r="W1035" s="143"/>
    </row>
    <row r="1036" spans="1:23" ht="141.75" x14ac:dyDescent="0.25">
      <c r="A1036" s="59">
        <v>128</v>
      </c>
      <c r="B1036" s="2" t="s">
        <v>1490</v>
      </c>
      <c r="C1036" s="7" t="s">
        <v>2264</v>
      </c>
      <c r="D1036" s="2" t="s">
        <v>2265</v>
      </c>
      <c r="E1036" s="2" t="s">
        <v>1677</v>
      </c>
      <c r="F1036" s="2">
        <v>3</v>
      </c>
      <c r="G1036" s="2" t="s">
        <v>2266</v>
      </c>
      <c r="H1036" s="7">
        <v>0</v>
      </c>
      <c r="I1036" s="78">
        <v>436254</v>
      </c>
      <c r="J1036" s="78"/>
      <c r="K1036" s="78"/>
      <c r="L1036" s="1" t="s">
        <v>1485</v>
      </c>
      <c r="M1036" s="13" t="s">
        <v>2267</v>
      </c>
      <c r="N1036" s="1" t="s">
        <v>2268</v>
      </c>
      <c r="O1036" s="3" t="s">
        <v>1475</v>
      </c>
      <c r="P1036" s="78">
        <v>436254</v>
      </c>
      <c r="Q1036" s="3" t="s">
        <v>2269</v>
      </c>
      <c r="R1036" s="78">
        <v>436254</v>
      </c>
      <c r="S1036" s="7" t="s">
        <v>14</v>
      </c>
      <c r="T1036" s="139" t="s">
        <v>2270</v>
      </c>
      <c r="U1036" s="143"/>
      <c r="V1036" s="143"/>
      <c r="W1036" s="143"/>
    </row>
    <row r="1037" spans="1:23" ht="110.25" x14ac:dyDescent="0.25">
      <c r="A1037" s="2">
        <v>129</v>
      </c>
      <c r="B1037" s="2" t="s">
        <v>1490</v>
      </c>
      <c r="C1037" s="7" t="s">
        <v>2271</v>
      </c>
      <c r="D1037" s="2" t="s">
        <v>2272</v>
      </c>
      <c r="E1037" s="2" t="s">
        <v>1677</v>
      </c>
      <c r="F1037" s="2">
        <v>5</v>
      </c>
      <c r="G1037" s="2" t="s">
        <v>1573</v>
      </c>
      <c r="H1037" s="7">
        <v>0</v>
      </c>
      <c r="I1037" s="78">
        <v>25970.560000000001</v>
      </c>
      <c r="J1037" s="78"/>
      <c r="K1037" s="78"/>
      <c r="L1037" s="1" t="s">
        <v>1485</v>
      </c>
      <c r="M1037" s="13" t="s">
        <v>2267</v>
      </c>
      <c r="N1037" s="1" t="s">
        <v>2273</v>
      </c>
      <c r="O1037" s="3" t="s">
        <v>1475</v>
      </c>
      <c r="P1037" s="3" t="s">
        <v>1475</v>
      </c>
      <c r="Q1037" s="3" t="s">
        <v>1475</v>
      </c>
      <c r="R1037" s="78">
        <v>25970.560000000001</v>
      </c>
      <c r="S1037" s="7" t="s">
        <v>14</v>
      </c>
      <c r="T1037" s="139" t="s">
        <v>2274</v>
      </c>
      <c r="U1037" s="143"/>
      <c r="V1037" s="143"/>
      <c r="W1037" s="143"/>
    </row>
    <row r="1038" spans="1:23" ht="110.25" x14ac:dyDescent="0.25">
      <c r="A1038" s="59">
        <v>130</v>
      </c>
      <c r="B1038" s="2" t="s">
        <v>1490</v>
      </c>
      <c r="C1038" s="7" t="s">
        <v>2275</v>
      </c>
      <c r="D1038" s="2" t="s">
        <v>2276</v>
      </c>
      <c r="E1038" s="2" t="s">
        <v>1677</v>
      </c>
      <c r="F1038" s="2" t="s">
        <v>2277</v>
      </c>
      <c r="G1038" s="2" t="s">
        <v>1883</v>
      </c>
      <c r="H1038" s="7">
        <v>0</v>
      </c>
      <c r="I1038" s="78">
        <f>12582.05+32356.89</f>
        <v>44938.94</v>
      </c>
      <c r="J1038" s="78"/>
      <c r="K1038" s="78"/>
      <c r="L1038" s="1" t="s">
        <v>1485</v>
      </c>
      <c r="M1038" s="13" t="s">
        <v>2267</v>
      </c>
      <c r="N1038" s="1" t="s">
        <v>2278</v>
      </c>
      <c r="O1038" s="3" t="s">
        <v>1475</v>
      </c>
      <c r="P1038" s="3" t="s">
        <v>2279</v>
      </c>
      <c r="Q1038" s="3" t="s">
        <v>2280</v>
      </c>
      <c r="R1038" s="78">
        <f>12582.05+32356.89</f>
        <v>44938.94</v>
      </c>
      <c r="S1038" s="7" t="s">
        <v>14</v>
      </c>
      <c r="T1038" s="139" t="s">
        <v>2281</v>
      </c>
      <c r="U1038" s="143"/>
      <c r="V1038" s="143"/>
      <c r="W1038" s="143"/>
    </row>
    <row r="1039" spans="1:23" ht="63" x14ac:dyDescent="0.25">
      <c r="A1039" s="2">
        <v>131</v>
      </c>
      <c r="B1039" s="2" t="s">
        <v>1490</v>
      </c>
      <c r="C1039" s="2" t="s">
        <v>2282</v>
      </c>
      <c r="D1039" s="2" t="s">
        <v>2283</v>
      </c>
      <c r="E1039" s="2" t="s">
        <v>1565</v>
      </c>
      <c r="F1039" s="2">
        <v>4</v>
      </c>
      <c r="G1039" s="2" t="s">
        <v>2284</v>
      </c>
      <c r="H1039" s="2">
        <v>0</v>
      </c>
      <c r="I1039" s="1">
        <v>10769</v>
      </c>
      <c r="J1039" s="2"/>
      <c r="K1039" s="2"/>
      <c r="L1039" s="2" t="s">
        <v>1472</v>
      </c>
      <c r="M1039" s="3">
        <v>45881</v>
      </c>
      <c r="N1039" s="3">
        <v>46002</v>
      </c>
      <c r="O1039" s="2" t="s">
        <v>1475</v>
      </c>
      <c r="P1039" s="2" t="s">
        <v>1475</v>
      </c>
      <c r="Q1039" s="2" t="s">
        <v>1475</v>
      </c>
      <c r="R1039" s="1">
        <v>10769</v>
      </c>
      <c r="S1039" s="7" t="s">
        <v>14</v>
      </c>
      <c r="T1039" s="210" t="s">
        <v>2285</v>
      </c>
      <c r="U1039" s="211"/>
      <c r="V1039" s="211"/>
      <c r="W1039" s="212"/>
    </row>
    <row r="1040" spans="1:23" ht="63" x14ac:dyDescent="0.25">
      <c r="A1040" s="59">
        <v>132</v>
      </c>
      <c r="B1040" s="2" t="s">
        <v>1490</v>
      </c>
      <c r="C1040" s="2" t="s">
        <v>2286</v>
      </c>
      <c r="D1040" s="2" t="s">
        <v>2287</v>
      </c>
      <c r="E1040" s="2" t="s">
        <v>1565</v>
      </c>
      <c r="F1040" s="2">
        <v>2</v>
      </c>
      <c r="G1040" s="2" t="s">
        <v>823</v>
      </c>
      <c r="H1040" s="2">
        <v>0</v>
      </c>
      <c r="I1040" s="1">
        <v>3267</v>
      </c>
      <c r="J1040" s="2"/>
      <c r="K1040" s="2"/>
      <c r="L1040" s="2" t="s">
        <v>1472</v>
      </c>
      <c r="M1040" s="3">
        <v>45881</v>
      </c>
      <c r="N1040" s="3">
        <v>46002</v>
      </c>
      <c r="O1040" s="2" t="s">
        <v>1475</v>
      </c>
      <c r="P1040" s="2" t="s">
        <v>1475</v>
      </c>
      <c r="Q1040" s="2" t="s">
        <v>1475</v>
      </c>
      <c r="R1040" s="1">
        <v>3267</v>
      </c>
      <c r="S1040" s="7" t="s">
        <v>14</v>
      </c>
      <c r="T1040" s="210" t="s">
        <v>2288</v>
      </c>
      <c r="U1040" s="211"/>
      <c r="V1040" s="211"/>
      <c r="W1040" s="212"/>
    </row>
    <row r="1041" spans="1:23" ht="63" x14ac:dyDescent="0.25">
      <c r="A1041" s="2">
        <v>133</v>
      </c>
      <c r="B1041" s="2" t="s">
        <v>1490</v>
      </c>
      <c r="C1041" s="2" t="s">
        <v>2289</v>
      </c>
      <c r="D1041" s="2" t="s">
        <v>2290</v>
      </c>
      <c r="E1041" s="2" t="s">
        <v>1565</v>
      </c>
      <c r="F1041" s="2">
        <v>1</v>
      </c>
      <c r="G1041" s="2" t="s">
        <v>2266</v>
      </c>
      <c r="H1041" s="2">
        <v>0</v>
      </c>
      <c r="I1041" s="1">
        <v>428340</v>
      </c>
      <c r="J1041" s="2"/>
      <c r="K1041" s="2"/>
      <c r="L1041" s="2" t="s">
        <v>1472</v>
      </c>
      <c r="M1041" s="3">
        <v>45929</v>
      </c>
      <c r="N1041" s="3" t="s">
        <v>2291</v>
      </c>
      <c r="O1041" s="2" t="s">
        <v>1475</v>
      </c>
      <c r="P1041" s="2" t="s">
        <v>1475</v>
      </c>
      <c r="Q1041" s="2" t="s">
        <v>1475</v>
      </c>
      <c r="R1041" s="1">
        <v>428340</v>
      </c>
      <c r="S1041" s="7" t="s">
        <v>14</v>
      </c>
      <c r="T1041" s="210" t="s">
        <v>2292</v>
      </c>
      <c r="U1041" s="211"/>
      <c r="V1041" s="211"/>
      <c r="W1041" s="212"/>
    </row>
    <row r="1042" spans="1:23" ht="362.25" x14ac:dyDescent="0.25">
      <c r="A1042" s="59">
        <v>134</v>
      </c>
      <c r="B1042" s="2" t="s">
        <v>1465</v>
      </c>
      <c r="C1042" s="2" t="s">
        <v>2293</v>
      </c>
      <c r="D1042" s="2" t="s">
        <v>2294</v>
      </c>
      <c r="E1042" s="3" t="s">
        <v>1940</v>
      </c>
      <c r="F1042" s="2">
        <v>1</v>
      </c>
      <c r="G1042" s="2" t="s">
        <v>1468</v>
      </c>
      <c r="H1042" s="2">
        <v>0</v>
      </c>
      <c r="I1042" s="1">
        <v>3631824.17</v>
      </c>
      <c r="J1042" s="2"/>
      <c r="K1042" s="2"/>
      <c r="L1042" s="2" t="s">
        <v>1472</v>
      </c>
      <c r="M1042" s="2" t="s">
        <v>1942</v>
      </c>
      <c r="N1042" s="2" t="s">
        <v>2295</v>
      </c>
      <c r="O1042" s="3" t="s">
        <v>2296</v>
      </c>
      <c r="P1042" s="1" t="s">
        <v>1475</v>
      </c>
      <c r="Q1042" s="3" t="s">
        <v>1475</v>
      </c>
      <c r="R1042" s="2" t="s">
        <v>2297</v>
      </c>
      <c r="S1042" s="2" t="s">
        <v>14</v>
      </c>
      <c r="T1042" s="139"/>
      <c r="U1042" s="143"/>
      <c r="V1042" s="143"/>
      <c r="W1042" s="143"/>
    </row>
    <row r="1043" spans="1:23" ht="110.25" x14ac:dyDescent="0.25">
      <c r="A1043" s="2">
        <v>135</v>
      </c>
      <c r="B1043" s="2" t="s">
        <v>1946</v>
      </c>
      <c r="C1043" s="2" t="s">
        <v>2298</v>
      </c>
      <c r="D1043" s="2" t="s">
        <v>2299</v>
      </c>
      <c r="E1043" s="2" t="s">
        <v>1480</v>
      </c>
      <c r="F1043" s="2">
        <v>1</v>
      </c>
      <c r="G1043" s="2" t="s">
        <v>2111</v>
      </c>
      <c r="H1043" s="2">
        <v>0</v>
      </c>
      <c r="I1043" s="2" t="s">
        <v>2112</v>
      </c>
      <c r="J1043" s="2"/>
      <c r="K1043" s="2"/>
      <c r="L1043" s="2" t="s">
        <v>1472</v>
      </c>
      <c r="M1043" s="2" t="s">
        <v>2113</v>
      </c>
      <c r="N1043" s="2" t="s">
        <v>2300</v>
      </c>
      <c r="O1043" s="3" t="s">
        <v>1475</v>
      </c>
      <c r="P1043" s="3" t="s">
        <v>1475</v>
      </c>
      <c r="Q1043" s="3" t="s">
        <v>1475</v>
      </c>
      <c r="R1043" s="2" t="s">
        <v>2112</v>
      </c>
      <c r="S1043" s="2" t="s">
        <v>2301</v>
      </c>
      <c r="T1043" s="139"/>
      <c r="U1043" s="143"/>
      <c r="V1043" s="143"/>
      <c r="W1043" s="143"/>
    </row>
    <row r="1044" spans="1:23" ht="63" x14ac:dyDescent="0.25">
      <c r="A1044" s="59">
        <v>136</v>
      </c>
      <c r="B1044" s="2" t="s">
        <v>1946</v>
      </c>
      <c r="C1044" s="2" t="s">
        <v>2302</v>
      </c>
      <c r="D1044" s="2" t="s">
        <v>2303</v>
      </c>
      <c r="E1044" s="2" t="s">
        <v>1480</v>
      </c>
      <c r="F1044" s="2">
        <v>5</v>
      </c>
      <c r="G1044" s="2" t="s">
        <v>2304</v>
      </c>
      <c r="H1044" s="2">
        <v>0</v>
      </c>
      <c r="I1044" s="2">
        <v>33574.660000000003</v>
      </c>
      <c r="J1044" s="2"/>
      <c r="K1044" s="2"/>
      <c r="L1044" s="2" t="s">
        <v>1472</v>
      </c>
      <c r="M1044" s="2" t="s">
        <v>1960</v>
      </c>
      <c r="N1044" s="2" t="s">
        <v>2305</v>
      </c>
      <c r="O1044" s="2" t="s">
        <v>1475</v>
      </c>
      <c r="P1044" s="18">
        <v>33574.660000000003</v>
      </c>
      <c r="Q1044" s="2" t="s">
        <v>2306</v>
      </c>
      <c r="R1044" s="2">
        <v>33574.660000000003</v>
      </c>
      <c r="S1044" s="2" t="s">
        <v>1499</v>
      </c>
      <c r="T1044" s="139" t="s">
        <v>2307</v>
      </c>
      <c r="U1044" s="143"/>
      <c r="V1044" s="143"/>
      <c r="W1044" s="143"/>
    </row>
    <row r="1045" spans="1:23" ht="393.75" x14ac:dyDescent="0.25">
      <c r="A1045" s="2">
        <v>137</v>
      </c>
      <c r="B1045" s="2" t="s">
        <v>1946</v>
      </c>
      <c r="C1045" s="2" t="s">
        <v>2308</v>
      </c>
      <c r="D1045" s="2" t="s">
        <v>2309</v>
      </c>
      <c r="E1045" s="2" t="s">
        <v>1480</v>
      </c>
      <c r="F1045" s="2">
        <v>6</v>
      </c>
      <c r="G1045" s="2" t="s">
        <v>2310</v>
      </c>
      <c r="H1045" s="2">
        <v>0</v>
      </c>
      <c r="I1045" s="1">
        <v>26632.2</v>
      </c>
      <c r="J1045" s="2"/>
      <c r="K1045" s="2"/>
      <c r="L1045" s="2" t="s">
        <v>1472</v>
      </c>
      <c r="M1045" s="2" t="s">
        <v>1918</v>
      </c>
      <c r="N1045" s="2" t="s">
        <v>2311</v>
      </c>
      <c r="O1045" s="3" t="s">
        <v>2312</v>
      </c>
      <c r="P1045" s="18" t="s">
        <v>3367</v>
      </c>
      <c r="Q1045" s="2" t="s">
        <v>3368</v>
      </c>
      <c r="R1045" s="1">
        <v>26856</v>
      </c>
      <c r="S1045" s="2" t="s">
        <v>1499</v>
      </c>
      <c r="T1045" s="139" t="s">
        <v>3369</v>
      </c>
      <c r="U1045" s="143"/>
      <c r="V1045" s="143"/>
      <c r="W1045" s="143"/>
    </row>
    <row r="1046" spans="1:23" ht="315" x14ac:dyDescent="0.25">
      <c r="A1046" s="59">
        <v>138</v>
      </c>
      <c r="B1046" s="2" t="s">
        <v>1946</v>
      </c>
      <c r="C1046" s="2" t="s">
        <v>2316</v>
      </c>
      <c r="D1046" s="2" t="s">
        <v>2317</v>
      </c>
      <c r="E1046" s="2" t="s">
        <v>1480</v>
      </c>
      <c r="F1046" s="2">
        <v>20</v>
      </c>
      <c r="G1046" s="2" t="s">
        <v>2318</v>
      </c>
      <c r="H1046" s="2">
        <v>0</v>
      </c>
      <c r="I1046" s="34">
        <v>30792.18</v>
      </c>
      <c r="J1046" s="2"/>
      <c r="K1046" s="2"/>
      <c r="L1046" s="2" t="s">
        <v>1472</v>
      </c>
      <c r="M1046" s="2" t="s">
        <v>1907</v>
      </c>
      <c r="N1046" s="2" t="s">
        <v>2319</v>
      </c>
      <c r="O1046" s="3" t="s">
        <v>2320</v>
      </c>
      <c r="P1046" s="1" t="s">
        <v>3370</v>
      </c>
      <c r="Q1046" s="2" t="s">
        <v>3371</v>
      </c>
      <c r="R1046" s="1">
        <v>31038.81</v>
      </c>
      <c r="S1046" s="2" t="s">
        <v>1499</v>
      </c>
      <c r="T1046" s="139" t="s">
        <v>2323</v>
      </c>
      <c r="U1046" s="143"/>
      <c r="V1046" s="143"/>
      <c r="W1046" s="143"/>
    </row>
    <row r="1047" spans="1:23" ht="63" x14ac:dyDescent="0.25">
      <c r="A1047" s="2">
        <v>139</v>
      </c>
      <c r="B1047" s="2" t="s">
        <v>1490</v>
      </c>
      <c r="C1047" s="2" t="s">
        <v>2324</v>
      </c>
      <c r="D1047" s="2" t="s">
        <v>2325</v>
      </c>
      <c r="E1047" s="2" t="s">
        <v>1677</v>
      </c>
      <c r="F1047" s="2">
        <v>3</v>
      </c>
      <c r="G1047" s="2" t="s">
        <v>1573</v>
      </c>
      <c r="H1047" s="2">
        <v>0</v>
      </c>
      <c r="I1047" s="32">
        <v>42689.760000000002</v>
      </c>
      <c r="J1047" s="2"/>
      <c r="K1047" s="2"/>
      <c r="L1047" s="2" t="s">
        <v>1846</v>
      </c>
      <c r="M1047" s="3">
        <v>45609</v>
      </c>
      <c r="N1047" s="3" t="s">
        <v>2326</v>
      </c>
      <c r="O1047" s="3" t="s">
        <v>1475</v>
      </c>
      <c r="P1047" s="34">
        <v>42689.760000000002</v>
      </c>
      <c r="Q1047" s="3" t="s">
        <v>2327</v>
      </c>
      <c r="R1047" s="2" t="s">
        <v>1474</v>
      </c>
      <c r="S1047" s="2" t="s">
        <v>1499</v>
      </c>
      <c r="T1047" s="139" t="s">
        <v>2328</v>
      </c>
      <c r="U1047" s="143"/>
      <c r="V1047" s="143"/>
      <c r="W1047" s="143"/>
    </row>
    <row r="1048" spans="1:23" ht="78.75" x14ac:dyDescent="0.25">
      <c r="A1048" s="59">
        <v>140</v>
      </c>
      <c r="B1048" s="2" t="s">
        <v>1490</v>
      </c>
      <c r="C1048" s="2" t="s">
        <v>2329</v>
      </c>
      <c r="D1048" s="2" t="s">
        <v>2330</v>
      </c>
      <c r="E1048" s="2" t="s">
        <v>1677</v>
      </c>
      <c r="F1048" s="2">
        <v>3</v>
      </c>
      <c r="G1048" s="2" t="s">
        <v>2331</v>
      </c>
      <c r="H1048" s="2">
        <v>0</v>
      </c>
      <c r="I1048" s="242">
        <v>52360</v>
      </c>
      <c r="J1048" s="58"/>
      <c r="K1048" s="58"/>
      <c r="L1048" s="2" t="s">
        <v>1846</v>
      </c>
      <c r="M1048" s="3">
        <v>45609</v>
      </c>
      <c r="N1048" s="3" t="s">
        <v>2326</v>
      </c>
      <c r="O1048" s="3" t="s">
        <v>1475</v>
      </c>
      <c r="P1048" s="34">
        <v>52360</v>
      </c>
      <c r="Q1048" s="3" t="s">
        <v>2332</v>
      </c>
      <c r="R1048" s="2" t="s">
        <v>1474</v>
      </c>
      <c r="S1048" s="2" t="s">
        <v>1499</v>
      </c>
      <c r="T1048" s="139" t="s">
        <v>2333</v>
      </c>
      <c r="U1048" s="143"/>
      <c r="V1048" s="143"/>
      <c r="W1048" s="143"/>
    </row>
    <row r="1049" spans="1:23" ht="63" x14ac:dyDescent="0.25">
      <c r="A1049" s="2">
        <v>141</v>
      </c>
      <c r="B1049" s="2" t="s">
        <v>1490</v>
      </c>
      <c r="C1049" s="2" t="s">
        <v>2334</v>
      </c>
      <c r="D1049" s="2" t="s">
        <v>2335</v>
      </c>
      <c r="E1049" s="2" t="s">
        <v>1677</v>
      </c>
      <c r="F1049" s="2">
        <v>1</v>
      </c>
      <c r="G1049" s="2" t="s">
        <v>2336</v>
      </c>
      <c r="H1049" s="2">
        <v>0</v>
      </c>
      <c r="I1049" s="242">
        <v>228480</v>
      </c>
      <c r="J1049" s="58"/>
      <c r="K1049" s="58"/>
      <c r="L1049" s="2" t="s">
        <v>1846</v>
      </c>
      <c r="M1049" s="3">
        <v>45609</v>
      </c>
      <c r="N1049" s="3" t="s">
        <v>2326</v>
      </c>
      <c r="O1049" s="3" t="s">
        <v>1475</v>
      </c>
      <c r="P1049" s="34">
        <v>228480</v>
      </c>
      <c r="Q1049" s="3" t="s">
        <v>2337</v>
      </c>
      <c r="R1049" s="2" t="s">
        <v>1474</v>
      </c>
      <c r="S1049" s="2" t="s">
        <v>1499</v>
      </c>
      <c r="T1049" s="139" t="s">
        <v>2338</v>
      </c>
      <c r="U1049" s="143"/>
      <c r="V1049" s="143"/>
      <c r="W1049" s="143"/>
    </row>
    <row r="1050" spans="1:23" ht="63" x14ac:dyDescent="0.25">
      <c r="A1050" s="59">
        <v>142</v>
      </c>
      <c r="B1050" s="2" t="s">
        <v>1490</v>
      </c>
      <c r="C1050" s="2" t="s">
        <v>2339</v>
      </c>
      <c r="D1050" s="2" t="s">
        <v>2340</v>
      </c>
      <c r="E1050" s="2" t="s">
        <v>1677</v>
      </c>
      <c r="F1050" s="2">
        <v>1</v>
      </c>
      <c r="G1050" s="2" t="s">
        <v>2341</v>
      </c>
      <c r="H1050" s="2">
        <v>0</v>
      </c>
      <c r="I1050" s="242">
        <v>260610</v>
      </c>
      <c r="J1050" s="58"/>
      <c r="K1050" s="58"/>
      <c r="L1050" s="2" t="s">
        <v>1846</v>
      </c>
      <c r="M1050" s="3">
        <v>45609</v>
      </c>
      <c r="N1050" s="3" t="s">
        <v>2342</v>
      </c>
      <c r="O1050" s="3" t="s">
        <v>1475</v>
      </c>
      <c r="P1050" s="34">
        <v>260610</v>
      </c>
      <c r="Q1050" s="72" t="s">
        <v>2343</v>
      </c>
      <c r="R1050" s="2" t="s">
        <v>1474</v>
      </c>
      <c r="S1050" s="2" t="s">
        <v>1499</v>
      </c>
      <c r="T1050" s="139" t="s">
        <v>2344</v>
      </c>
      <c r="U1050" s="143"/>
      <c r="V1050" s="143"/>
      <c r="W1050" s="143"/>
    </row>
    <row r="1051" spans="1:23" ht="94.5" x14ac:dyDescent="0.25">
      <c r="A1051" s="2">
        <v>143</v>
      </c>
      <c r="B1051" s="2" t="s">
        <v>1490</v>
      </c>
      <c r="C1051" s="2" t="s">
        <v>2345</v>
      </c>
      <c r="D1051" s="2" t="s">
        <v>2346</v>
      </c>
      <c r="E1051" s="2" t="s">
        <v>1677</v>
      </c>
      <c r="F1051" s="2">
        <v>1</v>
      </c>
      <c r="G1051" s="2" t="s">
        <v>2347</v>
      </c>
      <c r="H1051" s="2">
        <v>0</v>
      </c>
      <c r="I1051" s="242">
        <v>249662</v>
      </c>
      <c r="J1051" s="58"/>
      <c r="K1051" s="58"/>
      <c r="L1051" s="2" t="s">
        <v>1846</v>
      </c>
      <c r="M1051" s="3">
        <v>45609</v>
      </c>
      <c r="N1051" s="3" t="s">
        <v>2348</v>
      </c>
      <c r="O1051" s="3" t="s">
        <v>1475</v>
      </c>
      <c r="P1051" s="34">
        <v>249662</v>
      </c>
      <c r="Q1051" s="3" t="s">
        <v>2349</v>
      </c>
      <c r="R1051" s="2" t="s">
        <v>1474</v>
      </c>
      <c r="S1051" s="2" t="s">
        <v>1499</v>
      </c>
      <c r="T1051" s="139" t="s">
        <v>2350</v>
      </c>
      <c r="U1051" s="143"/>
      <c r="V1051" s="143"/>
      <c r="W1051" s="143"/>
    </row>
    <row r="1052" spans="1:23" ht="63" x14ac:dyDescent="0.25">
      <c r="A1052" s="59">
        <v>144</v>
      </c>
      <c r="B1052" s="2" t="s">
        <v>1490</v>
      </c>
      <c r="C1052" s="2" t="s">
        <v>2351</v>
      </c>
      <c r="D1052" s="2" t="s">
        <v>2352</v>
      </c>
      <c r="E1052" s="2" t="s">
        <v>1677</v>
      </c>
      <c r="F1052" s="2">
        <v>1</v>
      </c>
      <c r="G1052" s="2" t="s">
        <v>2353</v>
      </c>
      <c r="H1052" s="2">
        <v>0</v>
      </c>
      <c r="I1052" s="242">
        <v>681489.2</v>
      </c>
      <c r="J1052" s="58"/>
      <c r="K1052" s="58"/>
      <c r="L1052" s="2" t="s">
        <v>1846</v>
      </c>
      <c r="M1052" s="3">
        <v>45609</v>
      </c>
      <c r="N1052" s="3" t="s">
        <v>2326</v>
      </c>
      <c r="O1052" s="3" t="s">
        <v>1475</v>
      </c>
      <c r="P1052" s="34">
        <v>681489.2</v>
      </c>
      <c r="Q1052" s="3" t="s">
        <v>2354</v>
      </c>
      <c r="R1052" s="2" t="s">
        <v>1474</v>
      </c>
      <c r="S1052" s="2" t="s">
        <v>1499</v>
      </c>
      <c r="T1052" s="139" t="s">
        <v>2355</v>
      </c>
      <c r="U1052" s="143"/>
      <c r="V1052" s="143"/>
      <c r="W1052" s="143"/>
    </row>
    <row r="1053" spans="1:23" ht="63" x14ac:dyDescent="0.25">
      <c r="A1053" s="2">
        <v>145</v>
      </c>
      <c r="B1053" s="2" t="s">
        <v>1490</v>
      </c>
      <c r="C1053" s="2" t="s">
        <v>2356</v>
      </c>
      <c r="D1053" s="2" t="s">
        <v>2357</v>
      </c>
      <c r="E1053" s="2" t="s">
        <v>1677</v>
      </c>
      <c r="F1053" s="2">
        <v>2</v>
      </c>
      <c r="G1053" s="2" t="s">
        <v>2162</v>
      </c>
      <c r="H1053" s="2">
        <v>0</v>
      </c>
      <c r="I1053" s="242">
        <v>9662.7999999999993</v>
      </c>
      <c r="J1053" s="58"/>
      <c r="K1053" s="58"/>
      <c r="L1053" s="2" t="s">
        <v>1846</v>
      </c>
      <c r="M1053" s="3">
        <v>45609</v>
      </c>
      <c r="N1053" s="3" t="s">
        <v>2326</v>
      </c>
      <c r="O1053" s="3" t="s">
        <v>1475</v>
      </c>
      <c r="P1053" s="34">
        <v>9662.7999999999993</v>
      </c>
      <c r="Q1053" s="3" t="s">
        <v>2358</v>
      </c>
      <c r="R1053" s="2" t="s">
        <v>1474</v>
      </c>
      <c r="S1053" s="2" t="s">
        <v>1499</v>
      </c>
      <c r="T1053" s="139" t="s">
        <v>2359</v>
      </c>
      <c r="U1053" s="143"/>
      <c r="V1053" s="143"/>
      <c r="W1053" s="143"/>
    </row>
    <row r="1054" spans="1:23" ht="63" x14ac:dyDescent="0.25">
      <c r="A1054" s="59">
        <v>146</v>
      </c>
      <c r="B1054" s="2" t="s">
        <v>1490</v>
      </c>
      <c r="C1054" s="2" t="s">
        <v>2360</v>
      </c>
      <c r="D1054" s="2" t="s">
        <v>2361</v>
      </c>
      <c r="E1054" s="2" t="s">
        <v>1677</v>
      </c>
      <c r="F1054" s="2">
        <v>2</v>
      </c>
      <c r="G1054" s="2" t="s">
        <v>2362</v>
      </c>
      <c r="H1054" s="2" t="s">
        <v>2162</v>
      </c>
      <c r="I1054" s="242">
        <v>89250</v>
      </c>
      <c r="J1054" s="58"/>
      <c r="K1054" s="58"/>
      <c r="L1054" s="2" t="s">
        <v>1846</v>
      </c>
      <c r="M1054" s="3">
        <v>45609</v>
      </c>
      <c r="N1054" s="3" t="s">
        <v>2326</v>
      </c>
      <c r="O1054" s="3" t="s">
        <v>1475</v>
      </c>
      <c r="P1054" s="34">
        <v>89250</v>
      </c>
      <c r="Q1054" s="3" t="s">
        <v>2363</v>
      </c>
      <c r="R1054" s="2" t="s">
        <v>1474</v>
      </c>
      <c r="S1054" s="2" t="s">
        <v>1499</v>
      </c>
      <c r="T1054" s="139" t="s">
        <v>2364</v>
      </c>
      <c r="U1054" s="143"/>
      <c r="V1054" s="143"/>
      <c r="W1054" s="143"/>
    </row>
    <row r="1055" spans="1:23" ht="63" x14ac:dyDescent="0.25">
      <c r="A1055" s="2">
        <v>147</v>
      </c>
      <c r="B1055" s="2" t="s">
        <v>1490</v>
      </c>
      <c r="C1055" s="2" t="s">
        <v>2365</v>
      </c>
      <c r="D1055" s="2" t="s">
        <v>2366</v>
      </c>
      <c r="E1055" s="2" t="s">
        <v>1677</v>
      </c>
      <c r="F1055" s="2">
        <v>1</v>
      </c>
      <c r="G1055" s="2" t="s">
        <v>2235</v>
      </c>
      <c r="H1055" s="2">
        <v>0</v>
      </c>
      <c r="I1055" s="242">
        <v>96985</v>
      </c>
      <c r="J1055" s="58"/>
      <c r="K1055" s="58"/>
      <c r="L1055" s="2" t="s">
        <v>1846</v>
      </c>
      <c r="M1055" s="3">
        <v>45609</v>
      </c>
      <c r="N1055" s="3" t="s">
        <v>2326</v>
      </c>
      <c r="O1055" s="3" t="s">
        <v>1475</v>
      </c>
      <c r="P1055" s="34">
        <v>96985</v>
      </c>
      <c r="Q1055" s="3" t="s">
        <v>2367</v>
      </c>
      <c r="R1055" s="2" t="s">
        <v>1474</v>
      </c>
      <c r="S1055" s="2" t="s">
        <v>1499</v>
      </c>
      <c r="T1055" s="139" t="s">
        <v>2368</v>
      </c>
      <c r="U1055" s="143"/>
      <c r="V1055" s="143"/>
      <c r="W1055" s="143"/>
    </row>
    <row r="1056" spans="1:23" ht="63" x14ac:dyDescent="0.25">
      <c r="A1056" s="59">
        <v>148</v>
      </c>
      <c r="B1056" s="2" t="s">
        <v>1490</v>
      </c>
      <c r="C1056" s="2" t="s">
        <v>2369</v>
      </c>
      <c r="D1056" s="2" t="s">
        <v>2370</v>
      </c>
      <c r="E1056" s="2" t="s">
        <v>1677</v>
      </c>
      <c r="F1056" s="2">
        <v>1</v>
      </c>
      <c r="G1056" s="2" t="s">
        <v>2336</v>
      </c>
      <c r="H1056" s="2">
        <v>0</v>
      </c>
      <c r="I1056" s="58">
        <v>370411.3</v>
      </c>
      <c r="J1056" s="58"/>
      <c r="K1056" s="58"/>
      <c r="L1056" s="2" t="s">
        <v>1846</v>
      </c>
      <c r="M1056" s="3">
        <v>45824</v>
      </c>
      <c r="N1056" s="3">
        <v>45946</v>
      </c>
      <c r="O1056" s="3" t="s">
        <v>1475</v>
      </c>
      <c r="P1056" s="1">
        <v>370411.3</v>
      </c>
      <c r="Q1056" s="3" t="s">
        <v>2371</v>
      </c>
      <c r="R1056" s="2" t="s">
        <v>1474</v>
      </c>
      <c r="S1056" s="2" t="s">
        <v>1499</v>
      </c>
      <c r="T1056" s="139" t="s">
        <v>2372</v>
      </c>
      <c r="U1056" s="143"/>
      <c r="V1056" s="143"/>
      <c r="W1056" s="143"/>
    </row>
    <row r="1057" spans="1:23" ht="63" x14ac:dyDescent="0.25">
      <c r="A1057" s="2">
        <v>149</v>
      </c>
      <c r="B1057" s="2" t="s">
        <v>1490</v>
      </c>
      <c r="C1057" s="2" t="s">
        <v>2373</v>
      </c>
      <c r="D1057" s="2" t="s">
        <v>2374</v>
      </c>
      <c r="E1057" s="2" t="s">
        <v>1677</v>
      </c>
      <c r="F1057" s="2">
        <v>1</v>
      </c>
      <c r="G1057" s="2" t="s">
        <v>2375</v>
      </c>
      <c r="H1057" s="2">
        <v>0</v>
      </c>
      <c r="I1057" s="1">
        <v>145200</v>
      </c>
      <c r="J1057" s="58"/>
      <c r="K1057" s="58"/>
      <c r="L1057" s="2" t="s">
        <v>1846</v>
      </c>
      <c r="M1057" s="3">
        <v>45937</v>
      </c>
      <c r="N1057" s="3">
        <v>46022</v>
      </c>
      <c r="O1057" s="3" t="s">
        <v>1475</v>
      </c>
      <c r="P1057" s="1">
        <v>145200</v>
      </c>
      <c r="Q1057" s="3" t="s">
        <v>2376</v>
      </c>
      <c r="R1057" s="2" t="s">
        <v>1474</v>
      </c>
      <c r="S1057" s="2" t="s">
        <v>1499</v>
      </c>
      <c r="T1057" s="139" t="s">
        <v>2377</v>
      </c>
      <c r="U1057" s="143"/>
      <c r="V1057" s="143"/>
      <c r="W1057" s="143"/>
    </row>
    <row r="1058" spans="1:23" ht="63" x14ac:dyDescent="0.25">
      <c r="A1058" s="59">
        <v>150</v>
      </c>
      <c r="B1058" s="2" t="s">
        <v>1490</v>
      </c>
      <c r="C1058" s="2" t="s">
        <v>2378</v>
      </c>
      <c r="D1058" s="2" t="s">
        <v>2379</v>
      </c>
      <c r="E1058" s="2" t="s">
        <v>1677</v>
      </c>
      <c r="F1058" s="2">
        <v>1</v>
      </c>
      <c r="G1058" s="2" t="s">
        <v>2169</v>
      </c>
      <c r="H1058" s="2">
        <v>0</v>
      </c>
      <c r="I1058" s="1">
        <v>532400</v>
      </c>
      <c r="J1058" s="58"/>
      <c r="K1058" s="58"/>
      <c r="L1058" s="2" t="s">
        <v>1846</v>
      </c>
      <c r="M1058" s="3">
        <v>45937</v>
      </c>
      <c r="N1058" s="3">
        <v>46022</v>
      </c>
      <c r="O1058" s="3" t="s">
        <v>1475</v>
      </c>
      <c r="P1058" s="1">
        <v>532400</v>
      </c>
      <c r="Q1058" s="3" t="s">
        <v>2380</v>
      </c>
      <c r="R1058" s="2" t="s">
        <v>1474</v>
      </c>
      <c r="S1058" s="2" t="s">
        <v>1499</v>
      </c>
      <c r="T1058" s="139" t="s">
        <v>2381</v>
      </c>
      <c r="U1058" s="143"/>
      <c r="V1058" s="143"/>
      <c r="W1058" s="143"/>
    </row>
    <row r="1059" spans="1:23" ht="78.75" x14ac:dyDescent="0.25">
      <c r="A1059" s="2">
        <v>151</v>
      </c>
      <c r="B1059" s="2" t="s">
        <v>1490</v>
      </c>
      <c r="C1059" s="2" t="s">
        <v>2382</v>
      </c>
      <c r="D1059" s="2" t="s">
        <v>2383</v>
      </c>
      <c r="E1059" s="2" t="s">
        <v>1677</v>
      </c>
      <c r="F1059" s="2">
        <v>1</v>
      </c>
      <c r="G1059" s="2" t="s">
        <v>1883</v>
      </c>
      <c r="H1059" s="2">
        <v>0</v>
      </c>
      <c r="I1059" s="1">
        <v>19039.349999999999</v>
      </c>
      <c r="J1059" s="58"/>
      <c r="K1059" s="58"/>
      <c r="L1059" s="2" t="s">
        <v>1846</v>
      </c>
      <c r="M1059" s="3">
        <v>46093</v>
      </c>
      <c r="N1059" s="3">
        <v>46142</v>
      </c>
      <c r="O1059" s="3" t="s">
        <v>1475</v>
      </c>
      <c r="P1059" s="1">
        <v>19039.349999999999</v>
      </c>
      <c r="Q1059" s="3" t="s">
        <v>3372</v>
      </c>
      <c r="R1059" s="2" t="s">
        <v>1474</v>
      </c>
      <c r="S1059" s="2" t="s">
        <v>1499</v>
      </c>
      <c r="T1059" s="139" t="s">
        <v>2385</v>
      </c>
      <c r="U1059" s="143"/>
      <c r="V1059" s="143"/>
      <c r="W1059" s="143"/>
    </row>
    <row r="1060" spans="1:23" ht="78.75" x14ac:dyDescent="0.25">
      <c r="A1060" s="59">
        <v>152</v>
      </c>
      <c r="B1060" s="2" t="s">
        <v>1465</v>
      </c>
      <c r="C1060" s="2" t="s">
        <v>2386</v>
      </c>
      <c r="D1060" s="2" t="s">
        <v>2387</v>
      </c>
      <c r="E1060" s="3" t="s">
        <v>1940</v>
      </c>
      <c r="F1060" s="2">
        <v>1</v>
      </c>
      <c r="G1060" s="2" t="s">
        <v>1468</v>
      </c>
      <c r="H1060" s="2">
        <v>0</v>
      </c>
      <c r="I1060" s="2" t="s">
        <v>2388</v>
      </c>
      <c r="J1060" s="2"/>
      <c r="K1060" s="2"/>
      <c r="L1060" s="2" t="s">
        <v>1472</v>
      </c>
      <c r="M1060" s="2" t="s">
        <v>1942</v>
      </c>
      <c r="N1060" s="2" t="s">
        <v>2389</v>
      </c>
      <c r="O1060" s="3" t="s">
        <v>2390</v>
      </c>
      <c r="P1060" s="3" t="s">
        <v>1475</v>
      </c>
      <c r="Q1060" s="3" t="s">
        <v>1475</v>
      </c>
      <c r="R1060" s="2" t="s">
        <v>2391</v>
      </c>
      <c r="S1060" s="2" t="s">
        <v>14</v>
      </c>
      <c r="T1060" s="139" t="s">
        <v>1475</v>
      </c>
      <c r="U1060" s="143"/>
      <c r="V1060" s="143"/>
      <c r="W1060" s="143"/>
    </row>
    <row r="1061" spans="1:23" ht="110.25" x14ac:dyDescent="0.25">
      <c r="A1061" s="2">
        <v>153</v>
      </c>
      <c r="B1061" s="2" t="s">
        <v>1946</v>
      </c>
      <c r="C1061" s="7" t="s">
        <v>2392</v>
      </c>
      <c r="D1061" s="2" t="s">
        <v>2393</v>
      </c>
      <c r="E1061" s="7" t="s">
        <v>1480</v>
      </c>
      <c r="F1061" s="7">
        <v>3</v>
      </c>
      <c r="G1061" s="2" t="s">
        <v>1950</v>
      </c>
      <c r="H1061" s="2">
        <v>0</v>
      </c>
      <c r="I1061" s="2" t="s">
        <v>2394</v>
      </c>
      <c r="J1061" s="2"/>
      <c r="K1061" s="2"/>
      <c r="L1061" s="2" t="s">
        <v>2395</v>
      </c>
      <c r="M1061" s="7" t="s">
        <v>1952</v>
      </c>
      <c r="N1061" s="7" t="s">
        <v>1953</v>
      </c>
      <c r="O1061" s="3" t="s">
        <v>1475</v>
      </c>
      <c r="P1061" s="3" t="s">
        <v>1475</v>
      </c>
      <c r="Q1061" s="3" t="s">
        <v>1475</v>
      </c>
      <c r="R1061" s="2" t="s">
        <v>2394</v>
      </c>
      <c r="S1061" s="2" t="s">
        <v>2396</v>
      </c>
      <c r="T1061" s="139" t="s">
        <v>1475</v>
      </c>
      <c r="U1061" s="143"/>
      <c r="V1061" s="143"/>
      <c r="W1061" s="143"/>
    </row>
    <row r="1062" spans="1:23" ht="47.25" x14ac:dyDescent="0.25">
      <c r="A1062" s="59">
        <v>154</v>
      </c>
      <c r="B1062" s="2" t="s">
        <v>1969</v>
      </c>
      <c r="C1062" s="2" t="s">
        <v>2397</v>
      </c>
      <c r="D1062" s="2" t="s">
        <v>2398</v>
      </c>
      <c r="E1062" s="7" t="s">
        <v>1480</v>
      </c>
      <c r="F1062" s="2">
        <v>5</v>
      </c>
      <c r="G1062" s="80" t="s">
        <v>2304</v>
      </c>
      <c r="H1062" s="101">
        <v>0</v>
      </c>
      <c r="I1062" s="2" t="s">
        <v>2399</v>
      </c>
      <c r="J1062" s="2"/>
      <c r="K1062" s="2"/>
      <c r="L1062" s="2" t="s">
        <v>2400</v>
      </c>
      <c r="M1062" s="7" t="s">
        <v>2119</v>
      </c>
      <c r="N1062" s="7" t="s">
        <v>2401</v>
      </c>
      <c r="O1062" s="3" t="s">
        <v>1475</v>
      </c>
      <c r="P1062" s="2" t="s">
        <v>2399</v>
      </c>
      <c r="Q1062" s="2" t="s">
        <v>2402</v>
      </c>
      <c r="R1062" s="2" t="s">
        <v>2399</v>
      </c>
      <c r="S1062" s="2" t="s">
        <v>14</v>
      </c>
      <c r="T1062" s="139" t="s">
        <v>2403</v>
      </c>
      <c r="U1062" s="143"/>
      <c r="V1062" s="143"/>
      <c r="W1062" s="143"/>
    </row>
    <row r="1063" spans="1:23" ht="378" x14ac:dyDescent="0.25">
      <c r="A1063" s="2">
        <v>155</v>
      </c>
      <c r="B1063" s="2" t="s">
        <v>1553</v>
      </c>
      <c r="C1063" s="2" t="s">
        <v>2404</v>
      </c>
      <c r="D1063" s="2" t="s">
        <v>2405</v>
      </c>
      <c r="E1063" s="7" t="s">
        <v>1480</v>
      </c>
      <c r="F1063" s="2">
        <v>7</v>
      </c>
      <c r="G1063" s="80" t="s">
        <v>1958</v>
      </c>
      <c r="H1063" s="101">
        <v>0</v>
      </c>
      <c r="I1063" s="2" t="s">
        <v>2406</v>
      </c>
      <c r="J1063" s="2"/>
      <c r="K1063" s="2"/>
      <c r="L1063" s="2" t="s">
        <v>2395</v>
      </c>
      <c r="M1063" s="7" t="s">
        <v>1926</v>
      </c>
      <c r="N1063" s="82" t="s">
        <v>2407</v>
      </c>
      <c r="O1063" s="3" t="s">
        <v>2408</v>
      </c>
      <c r="P1063" s="3" t="s">
        <v>3373</v>
      </c>
      <c r="Q1063" s="3" t="s">
        <v>3374</v>
      </c>
      <c r="R1063" s="3" t="s">
        <v>2408</v>
      </c>
      <c r="S1063" s="2" t="s">
        <v>1499</v>
      </c>
      <c r="T1063" s="139" t="s">
        <v>3375</v>
      </c>
      <c r="U1063" s="143"/>
      <c r="V1063" s="143"/>
      <c r="W1063" s="143"/>
    </row>
    <row r="1064" spans="1:23" ht="346.5" x14ac:dyDescent="0.25">
      <c r="A1064" s="59">
        <v>156</v>
      </c>
      <c r="B1064" s="2" t="s">
        <v>1477</v>
      </c>
      <c r="C1064" s="80" t="s">
        <v>2412</v>
      </c>
      <c r="D1064" s="2" t="s">
        <v>2413</v>
      </c>
      <c r="E1064" s="7" t="s">
        <v>1480</v>
      </c>
      <c r="F1064" s="80">
        <v>20</v>
      </c>
      <c r="G1064" s="80" t="s">
        <v>1545</v>
      </c>
      <c r="H1064" s="243">
        <v>0</v>
      </c>
      <c r="I1064" s="2" t="s">
        <v>2414</v>
      </c>
      <c r="J1064" s="2"/>
      <c r="K1064" s="2"/>
      <c r="L1064" s="2" t="s">
        <v>2395</v>
      </c>
      <c r="M1064" s="82" t="s">
        <v>2228</v>
      </c>
      <c r="N1064" s="14" t="s">
        <v>2415</v>
      </c>
      <c r="O1064" s="3" t="s">
        <v>2416</v>
      </c>
      <c r="P1064" s="3" t="s">
        <v>3376</v>
      </c>
      <c r="Q1064" s="3" t="s">
        <v>3377</v>
      </c>
      <c r="R1064" s="3" t="s">
        <v>2416</v>
      </c>
      <c r="S1064" s="2" t="s">
        <v>1499</v>
      </c>
      <c r="T1064" s="139" t="s">
        <v>3378</v>
      </c>
      <c r="U1064" s="143"/>
      <c r="V1064" s="143"/>
      <c r="W1064" s="143"/>
    </row>
    <row r="1065" spans="1:23" ht="110.25" x14ac:dyDescent="0.25">
      <c r="A1065" s="2">
        <v>157</v>
      </c>
      <c r="B1065" s="2" t="s">
        <v>1490</v>
      </c>
      <c r="C1065" s="7" t="s">
        <v>2420</v>
      </c>
      <c r="D1065" s="2" t="s">
        <v>2421</v>
      </c>
      <c r="E1065" s="2" t="s">
        <v>1677</v>
      </c>
      <c r="F1065" s="2">
        <v>1</v>
      </c>
      <c r="G1065" s="2" t="s">
        <v>2147</v>
      </c>
      <c r="H1065" s="100">
        <v>0</v>
      </c>
      <c r="I1065" s="13" t="s">
        <v>2422</v>
      </c>
      <c r="J1065" s="13"/>
      <c r="K1065" s="13"/>
      <c r="L1065" s="2" t="s">
        <v>2395</v>
      </c>
      <c r="M1065" s="26">
        <v>45544</v>
      </c>
      <c r="N1065" s="3" t="s">
        <v>2423</v>
      </c>
      <c r="O1065" s="3" t="s">
        <v>1475</v>
      </c>
      <c r="P1065" s="3" t="s">
        <v>2424</v>
      </c>
      <c r="Q1065" s="3" t="s">
        <v>2425</v>
      </c>
      <c r="R1065" s="3" t="s">
        <v>2424</v>
      </c>
      <c r="S1065" s="2" t="s">
        <v>14</v>
      </c>
      <c r="T1065" s="139" t="s">
        <v>2426</v>
      </c>
      <c r="U1065" s="143"/>
      <c r="V1065" s="143"/>
      <c r="W1065" s="143"/>
    </row>
    <row r="1066" spans="1:23" ht="78.75" x14ac:dyDescent="0.25">
      <c r="A1066" s="59">
        <v>158</v>
      </c>
      <c r="B1066" s="2" t="s">
        <v>1490</v>
      </c>
      <c r="C1066" s="7" t="s">
        <v>2427</v>
      </c>
      <c r="D1066" s="2" t="s">
        <v>2428</v>
      </c>
      <c r="E1066" s="2" t="s">
        <v>1677</v>
      </c>
      <c r="F1066" s="2">
        <v>2</v>
      </c>
      <c r="G1066" s="2" t="s">
        <v>2429</v>
      </c>
      <c r="H1066" s="100">
        <v>0</v>
      </c>
      <c r="I1066" s="13" t="s">
        <v>2430</v>
      </c>
      <c r="J1066" s="13"/>
      <c r="K1066" s="13"/>
      <c r="L1066" s="2" t="s">
        <v>2395</v>
      </c>
      <c r="M1066" s="26">
        <v>45555</v>
      </c>
      <c r="N1066" s="3" t="s">
        <v>2423</v>
      </c>
      <c r="O1066" s="3" t="s">
        <v>1475</v>
      </c>
      <c r="P1066" s="3" t="s">
        <v>2431</v>
      </c>
      <c r="Q1066" s="3" t="s">
        <v>2432</v>
      </c>
      <c r="R1066" s="3" t="s">
        <v>2431</v>
      </c>
      <c r="S1066" s="2" t="s">
        <v>14</v>
      </c>
      <c r="T1066" s="139" t="s">
        <v>2433</v>
      </c>
      <c r="U1066" s="143"/>
      <c r="V1066" s="143"/>
      <c r="W1066" s="143"/>
    </row>
    <row r="1067" spans="1:23" ht="78.75" x14ac:dyDescent="0.25">
      <c r="A1067" s="2">
        <v>159</v>
      </c>
      <c r="B1067" s="2" t="s">
        <v>1490</v>
      </c>
      <c r="C1067" s="7" t="s">
        <v>2434</v>
      </c>
      <c r="D1067" s="2" t="s">
        <v>2435</v>
      </c>
      <c r="E1067" s="2" t="s">
        <v>1677</v>
      </c>
      <c r="F1067" s="2">
        <v>1</v>
      </c>
      <c r="G1067" s="2" t="s">
        <v>1883</v>
      </c>
      <c r="H1067" s="100">
        <v>0</v>
      </c>
      <c r="I1067" s="13" t="s">
        <v>2436</v>
      </c>
      <c r="J1067" s="13"/>
      <c r="K1067" s="13"/>
      <c r="L1067" s="2" t="s">
        <v>2395</v>
      </c>
      <c r="M1067" s="26">
        <v>45544</v>
      </c>
      <c r="N1067" s="3" t="s">
        <v>2423</v>
      </c>
      <c r="O1067" s="3" t="s">
        <v>1475</v>
      </c>
      <c r="P1067" s="3" t="s">
        <v>2437</v>
      </c>
      <c r="Q1067" s="3" t="s">
        <v>2438</v>
      </c>
      <c r="R1067" s="3" t="s">
        <v>2437</v>
      </c>
      <c r="S1067" s="2" t="s">
        <v>14</v>
      </c>
      <c r="T1067" s="139" t="s">
        <v>2439</v>
      </c>
      <c r="U1067" s="143"/>
      <c r="V1067" s="143"/>
      <c r="W1067" s="143"/>
    </row>
    <row r="1068" spans="1:23" ht="63" x14ac:dyDescent="0.25">
      <c r="A1068" s="59">
        <v>160</v>
      </c>
      <c r="B1068" s="2" t="s">
        <v>1490</v>
      </c>
      <c r="C1068" s="7" t="s">
        <v>2440</v>
      </c>
      <c r="D1068" s="2" t="s">
        <v>2441</v>
      </c>
      <c r="E1068" s="2" t="s">
        <v>1677</v>
      </c>
      <c r="F1068" s="2">
        <v>2</v>
      </c>
      <c r="G1068" s="2" t="s">
        <v>2442</v>
      </c>
      <c r="H1068" s="100">
        <v>0</v>
      </c>
      <c r="I1068" s="13" t="s">
        <v>2443</v>
      </c>
      <c r="J1068" s="13"/>
      <c r="K1068" s="13"/>
      <c r="L1068" s="2" t="s">
        <v>2395</v>
      </c>
      <c r="M1068" s="26">
        <v>45555</v>
      </c>
      <c r="N1068" s="3" t="s">
        <v>2423</v>
      </c>
      <c r="O1068" s="3" t="s">
        <v>1475</v>
      </c>
      <c r="P1068" s="3" t="s">
        <v>2444</v>
      </c>
      <c r="Q1068" s="3" t="s">
        <v>2445</v>
      </c>
      <c r="R1068" s="3" t="s">
        <v>2444</v>
      </c>
      <c r="S1068" s="2" t="s">
        <v>14</v>
      </c>
      <c r="T1068" s="139" t="s">
        <v>2446</v>
      </c>
      <c r="U1068" s="143"/>
      <c r="V1068" s="143"/>
      <c r="W1068" s="143"/>
    </row>
    <row r="1069" spans="1:23" ht="78.75" x14ac:dyDescent="0.25">
      <c r="A1069" s="2">
        <v>161</v>
      </c>
      <c r="B1069" s="2" t="s">
        <v>1490</v>
      </c>
      <c r="C1069" s="7" t="s">
        <v>2447</v>
      </c>
      <c r="D1069" s="2" t="s">
        <v>2448</v>
      </c>
      <c r="E1069" s="2" t="s">
        <v>1677</v>
      </c>
      <c r="F1069" s="2">
        <v>2</v>
      </c>
      <c r="G1069" s="2" t="s">
        <v>2449</v>
      </c>
      <c r="H1069" s="100">
        <v>0</v>
      </c>
      <c r="I1069" s="13" t="s">
        <v>2450</v>
      </c>
      <c r="J1069" s="13"/>
      <c r="K1069" s="13"/>
      <c r="L1069" s="2" t="s">
        <v>2395</v>
      </c>
      <c r="M1069" s="26">
        <v>45555</v>
      </c>
      <c r="N1069" s="3" t="s">
        <v>2423</v>
      </c>
      <c r="O1069" s="3" t="s">
        <v>1475</v>
      </c>
      <c r="P1069" s="3" t="s">
        <v>2451</v>
      </c>
      <c r="Q1069" s="3" t="s">
        <v>2452</v>
      </c>
      <c r="R1069" s="3" t="s">
        <v>2451</v>
      </c>
      <c r="S1069" s="2" t="s">
        <v>14</v>
      </c>
      <c r="T1069" s="139" t="s">
        <v>2453</v>
      </c>
      <c r="U1069" s="143"/>
      <c r="V1069" s="143"/>
      <c r="W1069" s="143"/>
    </row>
    <row r="1070" spans="1:23" ht="63" x14ac:dyDescent="0.25">
      <c r="A1070" s="59">
        <v>162</v>
      </c>
      <c r="B1070" s="2" t="s">
        <v>1490</v>
      </c>
      <c r="C1070" s="7" t="s">
        <v>2454</v>
      </c>
      <c r="D1070" s="2" t="s">
        <v>2455</v>
      </c>
      <c r="E1070" s="2" t="s">
        <v>1677</v>
      </c>
      <c r="F1070" s="2">
        <v>1</v>
      </c>
      <c r="G1070" s="2" t="s">
        <v>1493</v>
      </c>
      <c r="H1070" s="100">
        <v>0</v>
      </c>
      <c r="I1070" s="7" t="s">
        <v>2456</v>
      </c>
      <c r="J1070" s="7"/>
      <c r="K1070" s="7"/>
      <c r="L1070" s="2" t="s">
        <v>2395</v>
      </c>
      <c r="M1070" s="26">
        <v>45544</v>
      </c>
      <c r="N1070" s="3" t="s">
        <v>2423</v>
      </c>
      <c r="O1070" s="3" t="s">
        <v>1475</v>
      </c>
      <c r="P1070" s="3" t="s">
        <v>2457</v>
      </c>
      <c r="Q1070" s="3" t="s">
        <v>2458</v>
      </c>
      <c r="R1070" s="3" t="s">
        <v>2457</v>
      </c>
      <c r="S1070" s="2" t="s">
        <v>14</v>
      </c>
      <c r="T1070" s="139" t="s">
        <v>2459</v>
      </c>
      <c r="U1070" s="143"/>
      <c r="V1070" s="143"/>
      <c r="W1070" s="143"/>
    </row>
    <row r="1071" spans="1:23" ht="78.75" x14ac:dyDescent="0.25">
      <c r="A1071" s="2">
        <v>163</v>
      </c>
      <c r="B1071" s="2" t="s">
        <v>1490</v>
      </c>
      <c r="C1071" s="7" t="s">
        <v>2460</v>
      </c>
      <c r="D1071" s="2" t="s">
        <v>2461</v>
      </c>
      <c r="E1071" s="2" t="s">
        <v>1677</v>
      </c>
      <c r="F1071" s="2">
        <v>2</v>
      </c>
      <c r="G1071" s="2" t="s">
        <v>2462</v>
      </c>
      <c r="H1071" s="100">
        <v>0</v>
      </c>
      <c r="I1071" s="7" t="s">
        <v>2463</v>
      </c>
      <c r="J1071" s="7"/>
      <c r="K1071" s="7"/>
      <c r="L1071" s="2" t="s">
        <v>2395</v>
      </c>
      <c r="M1071" s="26">
        <v>45555</v>
      </c>
      <c r="N1071" s="3" t="s">
        <v>2423</v>
      </c>
      <c r="O1071" s="3" t="s">
        <v>1475</v>
      </c>
      <c r="P1071" s="3" t="s">
        <v>2464</v>
      </c>
      <c r="Q1071" s="3" t="s">
        <v>2465</v>
      </c>
      <c r="R1071" s="3" t="s">
        <v>2464</v>
      </c>
      <c r="S1071" s="2" t="s">
        <v>14</v>
      </c>
      <c r="T1071" s="139" t="s">
        <v>2466</v>
      </c>
      <c r="U1071" s="143"/>
      <c r="V1071" s="143"/>
      <c r="W1071" s="143"/>
    </row>
    <row r="1072" spans="1:23" ht="94.5" x14ac:dyDescent="0.25">
      <c r="A1072" s="59">
        <v>164</v>
      </c>
      <c r="B1072" s="2" t="s">
        <v>1490</v>
      </c>
      <c r="C1072" s="7" t="s">
        <v>2467</v>
      </c>
      <c r="D1072" s="2" t="s">
        <v>2468</v>
      </c>
      <c r="E1072" s="2" t="s">
        <v>1677</v>
      </c>
      <c r="F1072" s="2">
        <v>1</v>
      </c>
      <c r="G1072" s="2" t="s">
        <v>2469</v>
      </c>
      <c r="H1072" s="100">
        <v>0</v>
      </c>
      <c r="I1072" s="7" t="s">
        <v>2470</v>
      </c>
      <c r="J1072" s="7"/>
      <c r="K1072" s="7"/>
      <c r="L1072" s="2" t="s">
        <v>2395</v>
      </c>
      <c r="M1072" s="26">
        <v>45544</v>
      </c>
      <c r="N1072" s="26">
        <v>45657</v>
      </c>
      <c r="O1072" s="3" t="s">
        <v>1475</v>
      </c>
      <c r="P1072" s="3" t="s">
        <v>2471</v>
      </c>
      <c r="Q1072" s="3" t="s">
        <v>2472</v>
      </c>
      <c r="R1072" s="3" t="s">
        <v>2471</v>
      </c>
      <c r="S1072" s="2" t="s">
        <v>14</v>
      </c>
      <c r="T1072" s="139" t="s">
        <v>2473</v>
      </c>
      <c r="U1072" s="143"/>
      <c r="V1072" s="143"/>
      <c r="W1072" s="143"/>
    </row>
    <row r="1073" spans="1:23" ht="63" x14ac:dyDescent="0.25">
      <c r="A1073" s="2">
        <v>165</v>
      </c>
      <c r="B1073" s="2" t="s">
        <v>1490</v>
      </c>
      <c r="C1073" s="7" t="s">
        <v>2474</v>
      </c>
      <c r="D1073" s="2" t="s">
        <v>2475</v>
      </c>
      <c r="E1073" s="2" t="s">
        <v>1677</v>
      </c>
      <c r="F1073" s="2">
        <v>1</v>
      </c>
      <c r="G1073" s="2" t="s">
        <v>2449</v>
      </c>
      <c r="H1073" s="100">
        <v>0</v>
      </c>
      <c r="I1073" s="13" t="s">
        <v>2476</v>
      </c>
      <c r="J1073" s="13"/>
      <c r="K1073" s="13"/>
      <c r="L1073" s="2" t="s">
        <v>2395</v>
      </c>
      <c r="M1073" s="26">
        <v>45544</v>
      </c>
      <c r="N1073" s="3" t="s">
        <v>2423</v>
      </c>
      <c r="O1073" s="3" t="s">
        <v>1475</v>
      </c>
      <c r="P1073" s="3" t="s">
        <v>2477</v>
      </c>
      <c r="Q1073" s="3" t="s">
        <v>2478</v>
      </c>
      <c r="R1073" s="3" t="s">
        <v>2477</v>
      </c>
      <c r="S1073" s="2" t="s">
        <v>14</v>
      </c>
      <c r="T1073" s="139" t="s">
        <v>2479</v>
      </c>
      <c r="U1073" s="143"/>
      <c r="V1073" s="143"/>
      <c r="W1073" s="143"/>
    </row>
    <row r="1074" spans="1:23" ht="78.75" x14ac:dyDescent="0.25">
      <c r="A1074" s="59">
        <v>166</v>
      </c>
      <c r="B1074" s="2" t="s">
        <v>1490</v>
      </c>
      <c r="C1074" s="7" t="s">
        <v>2480</v>
      </c>
      <c r="D1074" s="2" t="s">
        <v>2481</v>
      </c>
      <c r="E1074" s="2" t="s">
        <v>1677</v>
      </c>
      <c r="F1074" s="2">
        <v>3</v>
      </c>
      <c r="G1074" s="2" t="s">
        <v>1883</v>
      </c>
      <c r="H1074" s="100">
        <v>0</v>
      </c>
      <c r="I1074" s="13" t="s">
        <v>2482</v>
      </c>
      <c r="J1074" s="13"/>
      <c r="K1074" s="13"/>
      <c r="L1074" s="2" t="s">
        <v>2395</v>
      </c>
      <c r="M1074" s="26">
        <v>45555</v>
      </c>
      <c r="N1074" s="3" t="s">
        <v>2423</v>
      </c>
      <c r="O1074" s="3" t="s">
        <v>1475</v>
      </c>
      <c r="P1074" s="3" t="s">
        <v>2483</v>
      </c>
      <c r="Q1074" s="3" t="s">
        <v>2484</v>
      </c>
      <c r="R1074" s="3" t="s">
        <v>2483</v>
      </c>
      <c r="S1074" s="2" t="s">
        <v>14</v>
      </c>
      <c r="T1074" s="139" t="s">
        <v>2485</v>
      </c>
      <c r="U1074" s="143"/>
      <c r="V1074" s="143"/>
      <c r="W1074" s="143"/>
    </row>
    <row r="1075" spans="1:23" ht="78.75" x14ac:dyDescent="0.25">
      <c r="A1075" s="2">
        <v>167</v>
      </c>
      <c r="B1075" s="2" t="s">
        <v>1490</v>
      </c>
      <c r="C1075" s="7" t="s">
        <v>2486</v>
      </c>
      <c r="D1075" s="2" t="s">
        <v>2487</v>
      </c>
      <c r="E1075" s="2" t="s">
        <v>1677</v>
      </c>
      <c r="F1075" s="2">
        <v>2</v>
      </c>
      <c r="G1075" s="2" t="s">
        <v>2488</v>
      </c>
      <c r="H1075" s="101" t="s">
        <v>2489</v>
      </c>
      <c r="I1075" s="13" t="s">
        <v>2490</v>
      </c>
      <c r="J1075" s="13"/>
      <c r="K1075" s="13"/>
      <c r="L1075" s="2" t="s">
        <v>2395</v>
      </c>
      <c r="M1075" s="26">
        <v>45588</v>
      </c>
      <c r="N1075" s="3" t="s">
        <v>2423</v>
      </c>
      <c r="O1075" s="3" t="s">
        <v>1475</v>
      </c>
      <c r="P1075" s="3" t="s">
        <v>2491</v>
      </c>
      <c r="Q1075" s="3" t="s">
        <v>2492</v>
      </c>
      <c r="R1075" s="3" t="s">
        <v>2491</v>
      </c>
      <c r="S1075" s="2" t="s">
        <v>14</v>
      </c>
      <c r="T1075" s="139" t="s">
        <v>2493</v>
      </c>
      <c r="U1075" s="143"/>
      <c r="V1075" s="143"/>
      <c r="W1075" s="143"/>
    </row>
    <row r="1076" spans="1:23" ht="78.75" x14ac:dyDescent="0.25">
      <c r="A1076" s="59">
        <v>168</v>
      </c>
      <c r="B1076" s="2" t="s">
        <v>1490</v>
      </c>
      <c r="C1076" s="7" t="s">
        <v>2494</v>
      </c>
      <c r="D1076" s="2" t="s">
        <v>2495</v>
      </c>
      <c r="E1076" s="2" t="s">
        <v>1677</v>
      </c>
      <c r="F1076" s="2">
        <v>1</v>
      </c>
      <c r="G1076" s="2" t="s">
        <v>2496</v>
      </c>
      <c r="H1076" s="101" t="s">
        <v>2497</v>
      </c>
      <c r="I1076" s="7" t="s">
        <v>2498</v>
      </c>
      <c r="J1076" s="7"/>
      <c r="K1076" s="7"/>
      <c r="L1076" s="2" t="s">
        <v>2395</v>
      </c>
      <c r="M1076" s="26">
        <v>45544</v>
      </c>
      <c r="N1076" s="3" t="s">
        <v>2423</v>
      </c>
      <c r="O1076" s="3" t="s">
        <v>1475</v>
      </c>
      <c r="P1076" s="3" t="s">
        <v>2499</v>
      </c>
      <c r="Q1076" s="3" t="s">
        <v>2500</v>
      </c>
      <c r="R1076" s="3" t="s">
        <v>2499</v>
      </c>
      <c r="S1076" s="2" t="s">
        <v>14</v>
      </c>
      <c r="T1076" s="139" t="s">
        <v>2501</v>
      </c>
      <c r="U1076" s="143"/>
      <c r="V1076" s="143"/>
      <c r="W1076" s="143"/>
    </row>
    <row r="1077" spans="1:23" ht="63" x14ac:dyDescent="0.25">
      <c r="A1077" s="2">
        <v>169</v>
      </c>
      <c r="B1077" s="2" t="s">
        <v>1490</v>
      </c>
      <c r="C1077" s="7" t="s">
        <v>2502</v>
      </c>
      <c r="D1077" s="2" t="s">
        <v>2503</v>
      </c>
      <c r="E1077" s="2" t="s">
        <v>1677</v>
      </c>
      <c r="F1077" s="2">
        <v>2</v>
      </c>
      <c r="G1077" s="2" t="s">
        <v>2155</v>
      </c>
      <c r="H1077" s="101" t="s">
        <v>2156</v>
      </c>
      <c r="I1077" s="7" t="s">
        <v>2504</v>
      </c>
      <c r="J1077" s="7"/>
      <c r="K1077" s="7"/>
      <c r="L1077" s="2" t="s">
        <v>2395</v>
      </c>
      <c r="M1077" s="26">
        <v>45555</v>
      </c>
      <c r="N1077" s="3" t="s">
        <v>2423</v>
      </c>
      <c r="O1077" s="3" t="s">
        <v>1475</v>
      </c>
      <c r="P1077" s="3" t="s">
        <v>2505</v>
      </c>
      <c r="Q1077" s="3" t="s">
        <v>2506</v>
      </c>
      <c r="R1077" s="3" t="s">
        <v>2505</v>
      </c>
      <c r="S1077" s="2" t="s">
        <v>1499</v>
      </c>
      <c r="T1077" s="139" t="s">
        <v>2507</v>
      </c>
      <c r="U1077" s="143"/>
      <c r="V1077" s="143"/>
      <c r="W1077" s="143"/>
    </row>
    <row r="1078" spans="1:23" ht="78.75" x14ac:dyDescent="0.25">
      <c r="A1078" s="59">
        <v>170</v>
      </c>
      <c r="B1078" s="2" t="s">
        <v>1490</v>
      </c>
      <c r="C1078" s="7" t="s">
        <v>2508</v>
      </c>
      <c r="D1078" s="2" t="s">
        <v>2509</v>
      </c>
      <c r="E1078" s="2" t="s">
        <v>1677</v>
      </c>
      <c r="F1078" s="2">
        <v>1</v>
      </c>
      <c r="G1078" s="2" t="s">
        <v>2510</v>
      </c>
      <c r="H1078" s="100">
        <v>0</v>
      </c>
      <c r="I1078" s="7" t="s">
        <v>2511</v>
      </c>
      <c r="J1078" s="7"/>
      <c r="K1078" s="7"/>
      <c r="L1078" s="2" t="s">
        <v>2395</v>
      </c>
      <c r="M1078" s="26">
        <v>45544</v>
      </c>
      <c r="N1078" s="3" t="s">
        <v>2423</v>
      </c>
      <c r="O1078" s="3" t="s">
        <v>1475</v>
      </c>
      <c r="P1078" s="3" t="s">
        <v>2512</v>
      </c>
      <c r="Q1078" s="3" t="s">
        <v>2513</v>
      </c>
      <c r="R1078" s="3" t="s">
        <v>2512</v>
      </c>
      <c r="S1078" s="2" t="s">
        <v>14</v>
      </c>
      <c r="T1078" s="139" t="s">
        <v>2514</v>
      </c>
      <c r="U1078" s="143"/>
      <c r="V1078" s="143"/>
      <c r="W1078" s="143"/>
    </row>
    <row r="1079" spans="1:23" ht="94.5" x14ac:dyDescent="0.25">
      <c r="A1079" s="2">
        <v>171</v>
      </c>
      <c r="B1079" s="2" t="s">
        <v>1490</v>
      </c>
      <c r="C1079" s="7" t="s">
        <v>2515</v>
      </c>
      <c r="D1079" s="2" t="s">
        <v>2516</v>
      </c>
      <c r="E1079" s="2" t="s">
        <v>1677</v>
      </c>
      <c r="F1079" s="2">
        <v>1</v>
      </c>
      <c r="G1079" s="2" t="s">
        <v>2517</v>
      </c>
      <c r="H1079" s="100">
        <v>0</v>
      </c>
      <c r="I1079" s="13">
        <v>487305</v>
      </c>
      <c r="J1079" s="7"/>
      <c r="K1079" s="7"/>
      <c r="L1079" s="2" t="s">
        <v>2395</v>
      </c>
      <c r="M1079" s="26">
        <v>45755</v>
      </c>
      <c r="N1079" s="3">
        <v>45913</v>
      </c>
      <c r="O1079" s="3" t="s">
        <v>1475</v>
      </c>
      <c r="P1079" s="3" t="s">
        <v>2518</v>
      </c>
      <c r="Q1079" s="3" t="s">
        <v>2519</v>
      </c>
      <c r="R1079" s="3" t="s">
        <v>2518</v>
      </c>
      <c r="S1079" s="2" t="s">
        <v>14</v>
      </c>
      <c r="T1079" s="139" t="s">
        <v>2520</v>
      </c>
      <c r="U1079" s="139"/>
      <c r="V1079" s="139"/>
      <c r="W1079" s="139"/>
    </row>
    <row r="1080" spans="1:23" ht="63" x14ac:dyDescent="0.25">
      <c r="A1080" s="59">
        <v>172</v>
      </c>
      <c r="B1080" s="2" t="s">
        <v>1490</v>
      </c>
      <c r="C1080" s="7" t="s">
        <v>2521</v>
      </c>
      <c r="D1080" s="2" t="s">
        <v>2522</v>
      </c>
      <c r="E1080" s="2" t="s">
        <v>1677</v>
      </c>
      <c r="F1080" s="2">
        <v>2</v>
      </c>
      <c r="G1080" s="2" t="s">
        <v>2523</v>
      </c>
      <c r="H1080" s="100">
        <v>0</v>
      </c>
      <c r="I1080" s="13" t="s">
        <v>2524</v>
      </c>
      <c r="J1080" s="7"/>
      <c r="K1080" s="7"/>
      <c r="L1080" s="2" t="s">
        <v>2395</v>
      </c>
      <c r="M1080" s="26">
        <v>45895</v>
      </c>
      <c r="N1080" s="3">
        <v>45989</v>
      </c>
      <c r="O1080" s="3" t="s">
        <v>1475</v>
      </c>
      <c r="P1080" s="3" t="s">
        <v>2525</v>
      </c>
      <c r="Q1080" s="3" t="s">
        <v>2526</v>
      </c>
      <c r="R1080" s="13" t="s">
        <v>2524</v>
      </c>
      <c r="S1080" s="2" t="s">
        <v>14</v>
      </c>
      <c r="T1080" s="210" t="s">
        <v>2527</v>
      </c>
      <c r="U1080" s="211"/>
      <c r="V1080" s="211"/>
      <c r="W1080" s="212"/>
    </row>
    <row r="1081" spans="1:23" ht="63" x14ac:dyDescent="0.25">
      <c r="A1081" s="2">
        <v>173</v>
      </c>
      <c r="B1081" s="2" t="s">
        <v>1490</v>
      </c>
      <c r="C1081" s="7" t="s">
        <v>2528</v>
      </c>
      <c r="D1081" s="2" t="s">
        <v>2529</v>
      </c>
      <c r="E1081" s="2" t="s">
        <v>1677</v>
      </c>
      <c r="F1081" s="2">
        <v>1</v>
      </c>
      <c r="G1081" s="2" t="s">
        <v>2517</v>
      </c>
      <c r="H1081" s="100">
        <v>0</v>
      </c>
      <c r="I1081" s="13" t="s">
        <v>2530</v>
      </c>
      <c r="J1081" s="7"/>
      <c r="K1081" s="7"/>
      <c r="L1081" s="2" t="s">
        <v>2395</v>
      </c>
      <c r="M1081" s="26">
        <v>45895</v>
      </c>
      <c r="N1081" s="3">
        <v>45989</v>
      </c>
      <c r="O1081" s="3" t="s">
        <v>1475</v>
      </c>
      <c r="P1081" s="3" t="s">
        <v>2531</v>
      </c>
      <c r="Q1081" s="3" t="s">
        <v>2532</v>
      </c>
      <c r="R1081" s="13" t="s">
        <v>2530</v>
      </c>
      <c r="S1081" s="2" t="s">
        <v>14</v>
      </c>
      <c r="T1081" s="139" t="s">
        <v>2533</v>
      </c>
      <c r="U1081" s="139"/>
      <c r="V1081" s="139"/>
      <c r="W1081" s="139"/>
    </row>
    <row r="1082" spans="1:23" ht="94.5" x14ac:dyDescent="0.25">
      <c r="A1082" s="59">
        <v>174</v>
      </c>
      <c r="B1082" s="2" t="s">
        <v>1490</v>
      </c>
      <c r="C1082" s="2" t="s">
        <v>2534</v>
      </c>
      <c r="D1082" s="2" t="s">
        <v>2535</v>
      </c>
      <c r="E1082" s="2" t="s">
        <v>1480</v>
      </c>
      <c r="F1082" s="2">
        <v>1</v>
      </c>
      <c r="G1082" s="2" t="s">
        <v>1883</v>
      </c>
      <c r="H1082" s="2">
        <v>0</v>
      </c>
      <c r="I1082" s="100" t="s">
        <v>2536</v>
      </c>
      <c r="J1082" s="13" t="s">
        <v>2395</v>
      </c>
      <c r="K1082" s="26">
        <v>45982</v>
      </c>
      <c r="L1082" s="2" t="s">
        <v>2395</v>
      </c>
      <c r="M1082" s="26">
        <v>45982</v>
      </c>
      <c r="N1082" s="26">
        <v>46022</v>
      </c>
      <c r="O1082" s="2" t="s">
        <v>1475</v>
      </c>
      <c r="P1082" s="3" t="s">
        <v>3379</v>
      </c>
      <c r="Q1082" s="3" t="s">
        <v>3380</v>
      </c>
      <c r="R1082" s="3" t="s">
        <v>2536</v>
      </c>
      <c r="S1082" s="3" t="s">
        <v>14</v>
      </c>
      <c r="T1082" s="220" t="s">
        <v>2537</v>
      </c>
      <c r="U1082" s="221"/>
      <c r="V1082" s="221"/>
      <c r="W1082" s="222"/>
    </row>
    <row r="1083" spans="1:23" ht="94.5" x14ac:dyDescent="0.25">
      <c r="A1083" s="2">
        <v>175</v>
      </c>
      <c r="B1083" s="2" t="s">
        <v>1490</v>
      </c>
      <c r="C1083" s="2" t="s">
        <v>2538</v>
      </c>
      <c r="D1083" s="2" t="s">
        <v>2539</v>
      </c>
      <c r="E1083" s="2" t="s">
        <v>1480</v>
      </c>
      <c r="F1083" s="2">
        <v>1</v>
      </c>
      <c r="G1083" s="2" t="s">
        <v>2540</v>
      </c>
      <c r="H1083" s="2">
        <v>0</v>
      </c>
      <c r="I1083" s="100" t="s">
        <v>2541</v>
      </c>
      <c r="J1083" s="13" t="s">
        <v>2395</v>
      </c>
      <c r="K1083" s="26">
        <v>45982</v>
      </c>
      <c r="L1083" s="2" t="s">
        <v>2395</v>
      </c>
      <c r="M1083" s="26">
        <v>45982</v>
      </c>
      <c r="N1083" s="26">
        <v>46022</v>
      </c>
      <c r="O1083" s="2" t="s">
        <v>1475</v>
      </c>
      <c r="P1083" s="3" t="s">
        <v>3381</v>
      </c>
      <c r="Q1083" s="3" t="s">
        <v>3382</v>
      </c>
      <c r="R1083" s="3" t="s">
        <v>2541</v>
      </c>
      <c r="S1083" s="3" t="s">
        <v>14</v>
      </c>
      <c r="T1083" s="220" t="s">
        <v>2542</v>
      </c>
      <c r="U1083" s="221"/>
      <c r="V1083" s="221"/>
      <c r="W1083" s="222"/>
    </row>
    <row r="1084" spans="1:23" ht="78.75" x14ac:dyDescent="0.25">
      <c r="A1084" s="59">
        <v>176</v>
      </c>
      <c r="B1084" s="2" t="s">
        <v>1490</v>
      </c>
      <c r="C1084" s="2" t="s">
        <v>2543</v>
      </c>
      <c r="D1084" s="2" t="s">
        <v>2544</v>
      </c>
      <c r="E1084" s="2" t="s">
        <v>1480</v>
      </c>
      <c r="F1084" s="2">
        <v>1</v>
      </c>
      <c r="G1084" s="2" t="s">
        <v>2545</v>
      </c>
      <c r="H1084" s="2">
        <v>0</v>
      </c>
      <c r="I1084" s="100" t="s">
        <v>2546</v>
      </c>
      <c r="J1084" s="13" t="s">
        <v>2395</v>
      </c>
      <c r="K1084" s="26">
        <v>45982</v>
      </c>
      <c r="L1084" s="2" t="s">
        <v>2395</v>
      </c>
      <c r="M1084" s="26">
        <v>45982</v>
      </c>
      <c r="N1084" s="26">
        <v>46022</v>
      </c>
      <c r="O1084" s="2" t="s">
        <v>1475</v>
      </c>
      <c r="P1084" s="3" t="s">
        <v>3383</v>
      </c>
      <c r="Q1084" s="3" t="s">
        <v>3384</v>
      </c>
      <c r="R1084" s="3" t="s">
        <v>2546</v>
      </c>
      <c r="S1084" s="3" t="s">
        <v>14</v>
      </c>
      <c r="T1084" s="220" t="s">
        <v>2547</v>
      </c>
      <c r="U1084" s="221"/>
      <c r="V1084" s="221"/>
      <c r="W1084" s="222"/>
    </row>
    <row r="1085" spans="1:23" ht="110.25" x14ac:dyDescent="0.25">
      <c r="A1085" s="2">
        <v>177</v>
      </c>
      <c r="B1085" s="2" t="s">
        <v>1465</v>
      </c>
      <c r="C1085" s="2" t="s">
        <v>2548</v>
      </c>
      <c r="D1085" s="2" t="s">
        <v>2549</v>
      </c>
      <c r="E1085" s="3" t="s">
        <v>1940</v>
      </c>
      <c r="F1085" s="2">
        <v>1</v>
      </c>
      <c r="G1085" s="2" t="s">
        <v>1468</v>
      </c>
      <c r="H1085" s="2">
        <v>0</v>
      </c>
      <c r="I1085" s="2" t="s">
        <v>2550</v>
      </c>
      <c r="J1085" s="2"/>
      <c r="K1085" s="2"/>
      <c r="L1085" s="2" t="s">
        <v>1472</v>
      </c>
      <c r="M1085" s="2" t="s">
        <v>1942</v>
      </c>
      <c r="N1085" s="2" t="s">
        <v>2551</v>
      </c>
      <c r="O1085" s="3" t="s">
        <v>2552</v>
      </c>
      <c r="P1085" s="3" t="s">
        <v>1475</v>
      </c>
      <c r="Q1085" s="3" t="s">
        <v>1475</v>
      </c>
      <c r="R1085" s="2" t="s">
        <v>2553</v>
      </c>
      <c r="S1085" s="2" t="s">
        <v>14</v>
      </c>
      <c r="T1085" s="210" t="s">
        <v>1475</v>
      </c>
      <c r="U1085" s="211"/>
      <c r="V1085" s="211"/>
      <c r="W1085" s="212"/>
    </row>
    <row r="1086" spans="1:23" ht="110.25" x14ac:dyDescent="0.25">
      <c r="A1086" s="59">
        <v>178</v>
      </c>
      <c r="B1086" s="2" t="s">
        <v>1651</v>
      </c>
      <c r="C1086" s="2" t="s">
        <v>2554</v>
      </c>
      <c r="D1086" s="2" t="s">
        <v>2555</v>
      </c>
      <c r="E1086" s="2" t="s">
        <v>1480</v>
      </c>
      <c r="F1086" s="2">
        <v>3</v>
      </c>
      <c r="G1086" s="2" t="s">
        <v>1950</v>
      </c>
      <c r="H1086" s="101">
        <v>0</v>
      </c>
      <c r="I1086" s="1" t="s">
        <v>2556</v>
      </c>
      <c r="J1086" s="1"/>
      <c r="K1086" s="1"/>
      <c r="L1086" s="1" t="s">
        <v>2203</v>
      </c>
      <c r="M1086" s="3" t="s">
        <v>1952</v>
      </c>
      <c r="N1086" s="3" t="s">
        <v>2300</v>
      </c>
      <c r="O1086" s="14" t="s">
        <v>1475</v>
      </c>
      <c r="P1086" s="14" t="s">
        <v>1475</v>
      </c>
      <c r="Q1086" s="14" t="s">
        <v>1475</v>
      </c>
      <c r="R1086" s="1" t="s">
        <v>2556</v>
      </c>
      <c r="S1086" s="2" t="s">
        <v>2557</v>
      </c>
      <c r="T1086" s="139" t="s">
        <v>1475</v>
      </c>
      <c r="U1086" s="143"/>
      <c r="V1086" s="143"/>
      <c r="W1086" s="143"/>
    </row>
    <row r="1087" spans="1:23" ht="47.25" x14ac:dyDescent="0.25">
      <c r="A1087" s="2">
        <v>179</v>
      </c>
      <c r="B1087" s="2" t="s">
        <v>2205</v>
      </c>
      <c r="C1087" s="2" t="s">
        <v>2558</v>
      </c>
      <c r="D1087" s="2" t="s">
        <v>2559</v>
      </c>
      <c r="E1087" s="3" t="s">
        <v>1480</v>
      </c>
      <c r="F1087" s="2">
        <v>10</v>
      </c>
      <c r="G1087" s="2" t="s">
        <v>2560</v>
      </c>
      <c r="H1087" s="101">
        <v>0</v>
      </c>
      <c r="I1087" s="1" t="s">
        <v>2561</v>
      </c>
      <c r="J1087" s="1"/>
      <c r="K1087" s="1"/>
      <c r="L1087" s="1" t="s">
        <v>2203</v>
      </c>
      <c r="M1087" s="3" t="s">
        <v>163</v>
      </c>
      <c r="N1087" s="1" t="s">
        <v>117</v>
      </c>
      <c r="O1087" s="14" t="s">
        <v>1475</v>
      </c>
      <c r="P1087" s="1">
        <v>33574.660000000003</v>
      </c>
      <c r="Q1087" s="6" t="s">
        <v>2562</v>
      </c>
      <c r="R1087" s="2" t="s">
        <v>2561</v>
      </c>
      <c r="S1087" s="2" t="s">
        <v>1499</v>
      </c>
      <c r="T1087" s="139" t="s">
        <v>2563</v>
      </c>
      <c r="U1087" s="143"/>
      <c r="V1087" s="143"/>
      <c r="W1087" s="143"/>
    </row>
    <row r="1088" spans="1:23" ht="409.5" x14ac:dyDescent="0.25">
      <c r="A1088" s="59">
        <v>180</v>
      </c>
      <c r="B1088" s="2" t="s">
        <v>1651</v>
      </c>
      <c r="C1088" s="2" t="s">
        <v>2564</v>
      </c>
      <c r="D1088" s="2" t="s">
        <v>2565</v>
      </c>
      <c r="E1088" s="2" t="s">
        <v>1480</v>
      </c>
      <c r="F1088" s="2">
        <v>6</v>
      </c>
      <c r="G1088" s="80" t="s">
        <v>2213</v>
      </c>
      <c r="H1088" s="2">
        <v>0</v>
      </c>
      <c r="I1088" s="2" t="s">
        <v>2566</v>
      </c>
      <c r="J1088" s="2"/>
      <c r="K1088" s="2"/>
      <c r="L1088" s="1" t="s">
        <v>2215</v>
      </c>
      <c r="M1088" s="3" t="s">
        <v>1926</v>
      </c>
      <c r="N1088" s="2" t="s">
        <v>2567</v>
      </c>
      <c r="O1088" s="14" t="s">
        <v>2568</v>
      </c>
      <c r="P1088" s="14" t="s">
        <v>3385</v>
      </c>
      <c r="Q1088" s="14" t="s">
        <v>3386</v>
      </c>
      <c r="R1088" s="2" t="s">
        <v>2571</v>
      </c>
      <c r="S1088" s="2" t="s">
        <v>1499</v>
      </c>
      <c r="T1088" s="139" t="s">
        <v>2572</v>
      </c>
      <c r="U1088" s="143"/>
      <c r="V1088" s="143"/>
      <c r="W1088" s="143"/>
    </row>
    <row r="1089" spans="1:23" ht="157.5" x14ac:dyDescent="0.25">
      <c r="A1089" s="2">
        <v>181</v>
      </c>
      <c r="B1089" s="2" t="s">
        <v>1651</v>
      </c>
      <c r="C1089" s="2" t="s">
        <v>2573</v>
      </c>
      <c r="D1089" s="2" t="s">
        <v>2565</v>
      </c>
      <c r="E1089" s="2" t="s">
        <v>1480</v>
      </c>
      <c r="F1089" s="2">
        <v>7</v>
      </c>
      <c r="G1089" s="80" t="s">
        <v>1556</v>
      </c>
      <c r="H1089" s="2">
        <v>0</v>
      </c>
      <c r="I1089" s="2" t="s">
        <v>2574</v>
      </c>
      <c r="J1089" s="2"/>
      <c r="K1089" s="2"/>
      <c r="L1089" s="1" t="s">
        <v>2215</v>
      </c>
      <c r="M1089" s="3" t="s">
        <v>1960</v>
      </c>
      <c r="N1089" s="2" t="s">
        <v>1961</v>
      </c>
      <c r="O1089" s="14" t="s">
        <v>1475</v>
      </c>
      <c r="P1089" s="14" t="s">
        <v>1475</v>
      </c>
      <c r="Q1089" s="14" t="s">
        <v>1475</v>
      </c>
      <c r="R1089" s="2" t="s">
        <v>2574</v>
      </c>
      <c r="S1089" s="2" t="s">
        <v>1962</v>
      </c>
      <c r="T1089" s="139" t="s">
        <v>1475</v>
      </c>
      <c r="U1089" s="143"/>
      <c r="V1089" s="143"/>
      <c r="W1089" s="143"/>
    </row>
    <row r="1090" spans="1:23" ht="409.5" x14ac:dyDescent="0.25">
      <c r="A1090" s="59">
        <v>182</v>
      </c>
      <c r="B1090" s="2" t="s">
        <v>1651</v>
      </c>
      <c r="C1090" s="2" t="s">
        <v>2575</v>
      </c>
      <c r="D1090" s="2" t="s">
        <v>2576</v>
      </c>
      <c r="E1090" s="2" t="s">
        <v>1480</v>
      </c>
      <c r="F1090" s="2">
        <v>3</v>
      </c>
      <c r="G1090" s="2" t="s">
        <v>2577</v>
      </c>
      <c r="H1090" s="2">
        <v>0</v>
      </c>
      <c r="I1090" s="2" t="s">
        <v>2578</v>
      </c>
      <c r="J1090" s="2"/>
      <c r="K1090" s="2"/>
      <c r="L1090" s="1" t="s">
        <v>1485</v>
      </c>
      <c r="M1090" s="3" t="s">
        <v>2579</v>
      </c>
      <c r="N1090" s="2" t="s">
        <v>2580</v>
      </c>
      <c r="O1090" s="14" t="s">
        <v>2581</v>
      </c>
      <c r="P1090" s="14" t="s">
        <v>3387</v>
      </c>
      <c r="Q1090" s="14" t="s">
        <v>3388</v>
      </c>
      <c r="R1090" s="2" t="s">
        <v>2584</v>
      </c>
      <c r="S1090" s="2" t="s">
        <v>1499</v>
      </c>
      <c r="T1090" s="139" t="s">
        <v>2585</v>
      </c>
      <c r="U1090" s="143"/>
      <c r="V1090" s="143"/>
      <c r="W1090" s="143"/>
    </row>
    <row r="1091" spans="1:23" ht="252" x14ac:dyDescent="0.25">
      <c r="A1091" s="2">
        <v>183</v>
      </c>
      <c r="B1091" s="2" t="s">
        <v>1490</v>
      </c>
      <c r="C1091" s="2" t="s">
        <v>2586</v>
      </c>
      <c r="D1091" s="2" t="s">
        <v>2587</v>
      </c>
      <c r="E1091" s="2" t="s">
        <v>1677</v>
      </c>
      <c r="F1091" s="2">
        <v>1</v>
      </c>
      <c r="G1091" s="2" t="s">
        <v>1493</v>
      </c>
      <c r="H1091" s="101">
        <v>0</v>
      </c>
      <c r="I1091" s="14" t="s">
        <v>2588</v>
      </c>
      <c r="J1091" s="14"/>
      <c r="K1091" s="14"/>
      <c r="L1091" s="1" t="s">
        <v>1485</v>
      </c>
      <c r="M1091" s="3">
        <v>45509</v>
      </c>
      <c r="N1091" s="3" t="s">
        <v>2589</v>
      </c>
      <c r="O1091" s="14" t="s">
        <v>1475</v>
      </c>
      <c r="P1091" s="14" t="s">
        <v>2590</v>
      </c>
      <c r="Q1091" s="14" t="s">
        <v>2591</v>
      </c>
      <c r="R1091" s="14" t="s">
        <v>2592</v>
      </c>
      <c r="S1091" s="2" t="s">
        <v>1499</v>
      </c>
      <c r="T1091" s="139" t="s">
        <v>2593</v>
      </c>
      <c r="U1091" s="143"/>
      <c r="V1091" s="143"/>
      <c r="W1091" s="143"/>
    </row>
    <row r="1092" spans="1:23" ht="330.75" x14ac:dyDescent="0.25">
      <c r="A1092" s="59">
        <v>184</v>
      </c>
      <c r="B1092" s="2" t="s">
        <v>1490</v>
      </c>
      <c r="C1092" s="2" t="s">
        <v>2594</v>
      </c>
      <c r="D1092" s="2" t="s">
        <v>2595</v>
      </c>
      <c r="E1092" s="2" t="s">
        <v>1677</v>
      </c>
      <c r="F1092" s="2">
        <v>1</v>
      </c>
      <c r="G1092" s="2" t="s">
        <v>2596</v>
      </c>
      <c r="H1092" s="101" t="s">
        <v>2597</v>
      </c>
      <c r="I1092" s="14" t="s">
        <v>2598</v>
      </c>
      <c r="J1092" s="14"/>
      <c r="K1092" s="14"/>
      <c r="L1092" s="1" t="s">
        <v>1485</v>
      </c>
      <c r="M1092" s="3">
        <v>45509</v>
      </c>
      <c r="N1092" s="3" t="s">
        <v>2599</v>
      </c>
      <c r="O1092" s="14" t="s">
        <v>1475</v>
      </c>
      <c r="P1092" s="14" t="s">
        <v>2600</v>
      </c>
      <c r="Q1092" s="14" t="s">
        <v>2601</v>
      </c>
      <c r="R1092" s="14" t="s">
        <v>2598</v>
      </c>
      <c r="S1092" s="2" t="s">
        <v>1499</v>
      </c>
      <c r="T1092" s="139" t="s">
        <v>2602</v>
      </c>
      <c r="U1092" s="143"/>
      <c r="V1092" s="143"/>
      <c r="W1092" s="143"/>
    </row>
    <row r="1093" spans="1:23" ht="126" x14ac:dyDescent="0.25">
      <c r="A1093" s="2">
        <v>185</v>
      </c>
      <c r="B1093" s="2" t="s">
        <v>1490</v>
      </c>
      <c r="C1093" s="2" t="s">
        <v>2603</v>
      </c>
      <c r="D1093" s="2" t="s">
        <v>2604</v>
      </c>
      <c r="E1093" s="2" t="s">
        <v>1677</v>
      </c>
      <c r="F1093" s="2">
        <v>4</v>
      </c>
      <c r="G1093" s="2" t="s">
        <v>1883</v>
      </c>
      <c r="H1093" s="101">
        <v>0</v>
      </c>
      <c r="I1093" s="14" t="s">
        <v>2605</v>
      </c>
      <c r="J1093" s="14"/>
      <c r="K1093" s="14"/>
      <c r="L1093" s="1" t="s">
        <v>1485</v>
      </c>
      <c r="M1093" s="3">
        <v>45518</v>
      </c>
      <c r="N1093" s="3" t="s">
        <v>2589</v>
      </c>
      <c r="O1093" s="14" t="s">
        <v>1475</v>
      </c>
      <c r="P1093" s="14" t="s">
        <v>2606</v>
      </c>
      <c r="Q1093" s="14" t="s">
        <v>2607</v>
      </c>
      <c r="R1093" s="14" t="s">
        <v>2605</v>
      </c>
      <c r="S1093" s="2" t="s">
        <v>1499</v>
      </c>
      <c r="T1093" s="139" t="s">
        <v>2608</v>
      </c>
      <c r="U1093" s="143"/>
      <c r="V1093" s="143"/>
      <c r="W1093" s="143"/>
    </row>
    <row r="1094" spans="1:23" ht="204.75" x14ac:dyDescent="0.25">
      <c r="A1094" s="59">
        <v>186</v>
      </c>
      <c r="B1094" s="2" t="s">
        <v>1490</v>
      </c>
      <c r="C1094" s="2" t="s">
        <v>2609</v>
      </c>
      <c r="D1094" s="2" t="s">
        <v>2610</v>
      </c>
      <c r="E1094" s="2" t="s">
        <v>1677</v>
      </c>
      <c r="F1094" s="2">
        <v>3</v>
      </c>
      <c r="G1094" s="2" t="s">
        <v>2596</v>
      </c>
      <c r="H1094" s="101">
        <v>0</v>
      </c>
      <c r="I1094" s="14" t="s">
        <v>2611</v>
      </c>
      <c r="J1094" s="14"/>
      <c r="K1094" s="14"/>
      <c r="L1094" s="1" t="s">
        <v>1485</v>
      </c>
      <c r="M1094" s="3">
        <v>45719</v>
      </c>
      <c r="N1094" s="3" t="s">
        <v>2612</v>
      </c>
      <c r="O1094" s="14" t="s">
        <v>1475</v>
      </c>
      <c r="P1094" s="14" t="s">
        <v>2613</v>
      </c>
      <c r="Q1094" s="14" t="s">
        <v>2614</v>
      </c>
      <c r="R1094" s="14" t="s">
        <v>2611</v>
      </c>
      <c r="S1094" s="2" t="s">
        <v>1499</v>
      </c>
      <c r="T1094" s="139" t="s">
        <v>2615</v>
      </c>
      <c r="U1094" s="139"/>
      <c r="V1094" s="139"/>
      <c r="W1094" s="139"/>
    </row>
    <row r="1095" spans="1:23" ht="78.75" x14ac:dyDescent="0.25">
      <c r="A1095" s="2">
        <v>187</v>
      </c>
      <c r="B1095" s="2" t="s">
        <v>1490</v>
      </c>
      <c r="C1095" s="2" t="s">
        <v>2616</v>
      </c>
      <c r="D1095" s="2" t="s">
        <v>2617</v>
      </c>
      <c r="E1095" s="2" t="s">
        <v>1677</v>
      </c>
      <c r="F1095" s="2">
        <v>1</v>
      </c>
      <c r="G1095" s="2" t="s">
        <v>1493</v>
      </c>
      <c r="H1095" s="101">
        <v>0</v>
      </c>
      <c r="I1095" s="18" t="s">
        <v>2618</v>
      </c>
      <c r="J1095" s="14"/>
      <c r="K1095" s="14"/>
      <c r="L1095" s="1" t="s">
        <v>1485</v>
      </c>
      <c r="M1095" s="3">
        <v>45890</v>
      </c>
      <c r="N1095" s="3">
        <v>45982</v>
      </c>
      <c r="O1095" s="14" t="s">
        <v>1475</v>
      </c>
      <c r="P1095" s="14" t="s">
        <v>2619</v>
      </c>
      <c r="Q1095" s="14" t="s">
        <v>2620</v>
      </c>
      <c r="R1095" s="14" t="s">
        <v>2618</v>
      </c>
      <c r="S1095" s="2" t="s">
        <v>1499</v>
      </c>
      <c r="T1095" s="139" t="s">
        <v>2621</v>
      </c>
      <c r="U1095" s="139"/>
      <c r="V1095" s="139"/>
      <c r="W1095" s="139"/>
    </row>
    <row r="1096" spans="1:23" ht="409.5" x14ac:dyDescent="0.25">
      <c r="A1096" s="59">
        <v>188</v>
      </c>
      <c r="B1096" s="2" t="s">
        <v>1553</v>
      </c>
      <c r="C1096" s="2" t="s">
        <v>2622</v>
      </c>
      <c r="D1096" s="2" t="s">
        <v>2623</v>
      </c>
      <c r="E1096" s="113" t="s">
        <v>1480</v>
      </c>
      <c r="F1096" s="2">
        <v>1</v>
      </c>
      <c r="G1096" s="80" t="s">
        <v>2624</v>
      </c>
      <c r="H1096" s="113" t="s">
        <v>1475</v>
      </c>
      <c r="I1096" s="1">
        <v>41400</v>
      </c>
      <c r="J1096" s="1"/>
      <c r="K1096" s="113"/>
      <c r="L1096" s="1" t="s">
        <v>2625</v>
      </c>
      <c r="M1096" s="114">
        <v>44685</v>
      </c>
      <c r="N1096" s="114">
        <v>45107</v>
      </c>
      <c r="O1096" s="113" t="s">
        <v>3389</v>
      </c>
      <c r="P1096" s="115" t="s">
        <v>2627</v>
      </c>
      <c r="Q1096" s="113" t="s">
        <v>2628</v>
      </c>
      <c r="R1096" s="113">
        <v>27600</v>
      </c>
      <c r="S1096" s="2" t="s">
        <v>13</v>
      </c>
      <c r="T1096" s="141" t="s">
        <v>2629</v>
      </c>
      <c r="U1096" s="141"/>
      <c r="V1096" s="141"/>
      <c r="W1096" s="141"/>
    </row>
    <row r="1097" spans="1:23" ht="409.5" x14ac:dyDescent="0.25">
      <c r="A1097" s="2">
        <v>189</v>
      </c>
      <c r="B1097" s="2" t="s">
        <v>1477</v>
      </c>
      <c r="C1097" s="2" t="s">
        <v>2630</v>
      </c>
      <c r="D1097" s="2" t="s">
        <v>2631</v>
      </c>
      <c r="E1097" s="113" t="s">
        <v>1480</v>
      </c>
      <c r="F1097" s="2">
        <v>1</v>
      </c>
      <c r="G1097" s="80" t="s">
        <v>2632</v>
      </c>
      <c r="H1097" s="113" t="s">
        <v>1475</v>
      </c>
      <c r="I1097" s="1">
        <v>49994.28</v>
      </c>
      <c r="J1097" s="1"/>
      <c r="K1097" s="113"/>
      <c r="L1097" s="1" t="s">
        <v>2625</v>
      </c>
      <c r="M1097" s="114">
        <v>44623</v>
      </c>
      <c r="N1097" s="114">
        <v>45107</v>
      </c>
      <c r="O1097" s="113" t="s">
        <v>3390</v>
      </c>
      <c r="P1097" s="115">
        <v>47495.28</v>
      </c>
      <c r="Q1097" s="113" t="s">
        <v>2634</v>
      </c>
      <c r="R1097" s="113"/>
      <c r="S1097" s="2" t="s">
        <v>13</v>
      </c>
      <c r="T1097" s="141" t="s">
        <v>2635</v>
      </c>
      <c r="U1097" s="141"/>
      <c r="V1097" s="141"/>
      <c r="W1097" s="141"/>
    </row>
    <row r="1098" spans="1:23" ht="110.25" x14ac:dyDescent="0.25">
      <c r="A1098" s="59">
        <v>190</v>
      </c>
      <c r="B1098" s="2" t="s">
        <v>2636</v>
      </c>
      <c r="C1098" s="2" t="s">
        <v>2637</v>
      </c>
      <c r="D1098" s="2" t="s">
        <v>2638</v>
      </c>
      <c r="E1098" s="113" t="s">
        <v>1480</v>
      </c>
      <c r="F1098" s="2">
        <v>1</v>
      </c>
      <c r="G1098" s="80" t="s">
        <v>2639</v>
      </c>
      <c r="H1098" s="113" t="s">
        <v>1475</v>
      </c>
      <c r="I1098" s="1">
        <v>120000</v>
      </c>
      <c r="J1098" s="1"/>
      <c r="K1098" s="113"/>
      <c r="L1098" s="1" t="s">
        <v>2625</v>
      </c>
      <c r="M1098" s="114">
        <v>44623</v>
      </c>
      <c r="N1098" s="114">
        <v>45046</v>
      </c>
      <c r="O1098" s="113" t="s">
        <v>2640</v>
      </c>
      <c r="P1098" s="115">
        <v>72000</v>
      </c>
      <c r="Q1098" s="113" t="s">
        <v>2641</v>
      </c>
      <c r="R1098" s="113"/>
      <c r="S1098" s="2" t="s">
        <v>14</v>
      </c>
      <c r="T1098" s="141" t="s">
        <v>2642</v>
      </c>
      <c r="U1098" s="141"/>
      <c r="V1098" s="141"/>
      <c r="W1098" s="141"/>
    </row>
    <row r="1099" spans="1:23" ht="409.5" x14ac:dyDescent="0.25">
      <c r="A1099" s="2">
        <v>191</v>
      </c>
      <c r="B1099" s="2" t="s">
        <v>2643</v>
      </c>
      <c r="C1099" s="2" t="s">
        <v>2644</v>
      </c>
      <c r="D1099" s="2" t="s">
        <v>2645</v>
      </c>
      <c r="E1099" s="113" t="s">
        <v>1492</v>
      </c>
      <c r="F1099" s="2">
        <v>1</v>
      </c>
      <c r="G1099" s="80" t="s">
        <v>2646</v>
      </c>
      <c r="H1099" s="113" t="s">
        <v>2647</v>
      </c>
      <c r="I1099" s="1">
        <v>13364067.07</v>
      </c>
      <c r="J1099" s="1"/>
      <c r="K1099" s="113"/>
      <c r="L1099" s="1" t="s">
        <v>2625</v>
      </c>
      <c r="M1099" s="114">
        <v>45114</v>
      </c>
      <c r="N1099" s="114">
        <v>45291</v>
      </c>
      <c r="O1099" s="113" t="s">
        <v>3391</v>
      </c>
      <c r="P1099" s="115" t="s">
        <v>2649</v>
      </c>
      <c r="Q1099" s="113" t="s">
        <v>2650</v>
      </c>
      <c r="R1099" s="113"/>
      <c r="S1099" s="2" t="s">
        <v>13</v>
      </c>
      <c r="T1099" s="141" t="s">
        <v>2651</v>
      </c>
      <c r="U1099" s="141"/>
      <c r="V1099" s="141"/>
      <c r="W1099" s="141"/>
    </row>
    <row r="1100" spans="1:23" ht="409.5" x14ac:dyDescent="0.25">
      <c r="A1100" s="59">
        <v>192</v>
      </c>
      <c r="B1100" s="2" t="s">
        <v>2652</v>
      </c>
      <c r="C1100" s="2" t="s">
        <v>2653</v>
      </c>
      <c r="D1100" s="2" t="s">
        <v>2654</v>
      </c>
      <c r="E1100" s="113" t="s">
        <v>24</v>
      </c>
      <c r="F1100" s="2">
        <v>1</v>
      </c>
      <c r="G1100" s="80" t="s">
        <v>2655</v>
      </c>
      <c r="H1100" s="113" t="s">
        <v>1475</v>
      </c>
      <c r="I1100" s="1">
        <v>71058.3</v>
      </c>
      <c r="J1100" s="1"/>
      <c r="K1100" s="113"/>
      <c r="L1100" s="1" t="s">
        <v>2625</v>
      </c>
      <c r="M1100" s="114">
        <v>45173</v>
      </c>
      <c r="N1100" s="114">
        <v>45291</v>
      </c>
      <c r="O1100" s="116" t="s">
        <v>3392</v>
      </c>
      <c r="P1100" s="115" t="s">
        <v>2657</v>
      </c>
      <c r="Q1100" s="113" t="s">
        <v>2658</v>
      </c>
      <c r="R1100" s="113"/>
      <c r="S1100" s="2" t="s">
        <v>13</v>
      </c>
      <c r="T1100" s="141" t="s">
        <v>1475</v>
      </c>
      <c r="U1100" s="141"/>
      <c r="V1100" s="141"/>
      <c r="W1100" s="141"/>
    </row>
    <row r="1101" spans="1:23" ht="393.75" x14ac:dyDescent="0.25">
      <c r="A1101" s="2">
        <v>193</v>
      </c>
      <c r="B1101" s="2" t="s">
        <v>1553</v>
      </c>
      <c r="C1101" s="2" t="s">
        <v>2659</v>
      </c>
      <c r="D1101" s="2" t="s">
        <v>2660</v>
      </c>
      <c r="E1101" s="113" t="s">
        <v>24</v>
      </c>
      <c r="F1101" s="2">
        <v>1</v>
      </c>
      <c r="G1101" s="80" t="s">
        <v>2624</v>
      </c>
      <c r="H1101" s="113" t="s">
        <v>1475</v>
      </c>
      <c r="I1101" s="1">
        <v>41400</v>
      </c>
      <c r="J1101" s="1"/>
      <c r="K1101" s="113"/>
      <c r="L1101" s="1" t="s">
        <v>2625</v>
      </c>
      <c r="M1101" s="114">
        <v>44657</v>
      </c>
      <c r="N1101" s="114">
        <v>45107</v>
      </c>
      <c r="O1101" s="113" t="s">
        <v>2661</v>
      </c>
      <c r="P1101" s="115" t="s">
        <v>2662</v>
      </c>
      <c r="Q1101" s="113" t="s">
        <v>2663</v>
      </c>
      <c r="R1101" s="113"/>
      <c r="S1101" s="2" t="s">
        <v>13</v>
      </c>
      <c r="T1101" s="141" t="s">
        <v>2664</v>
      </c>
      <c r="U1101" s="141"/>
      <c r="V1101" s="141"/>
      <c r="W1101" s="141"/>
    </row>
    <row r="1102" spans="1:23" ht="78.75" x14ac:dyDescent="0.25">
      <c r="A1102" s="59">
        <v>194</v>
      </c>
      <c r="B1102" s="2" t="s">
        <v>2636</v>
      </c>
      <c r="C1102" s="2" t="s">
        <v>2665</v>
      </c>
      <c r="D1102" s="2" t="s">
        <v>2666</v>
      </c>
      <c r="E1102" s="113" t="s">
        <v>24</v>
      </c>
      <c r="F1102" s="2">
        <v>1</v>
      </c>
      <c r="G1102" s="80" t="s">
        <v>2667</v>
      </c>
      <c r="H1102" s="113" t="s">
        <v>1475</v>
      </c>
      <c r="I1102" s="1">
        <v>119999.6</v>
      </c>
      <c r="J1102" s="1"/>
      <c r="K1102" s="113"/>
      <c r="L1102" s="1" t="s">
        <v>2625</v>
      </c>
      <c r="M1102" s="114" t="s">
        <v>2668</v>
      </c>
      <c r="N1102" s="114" t="s">
        <v>2669</v>
      </c>
      <c r="O1102" s="113" t="s">
        <v>2670</v>
      </c>
      <c r="P1102" s="1">
        <v>71999.759999999995</v>
      </c>
      <c r="Q1102" s="113" t="s">
        <v>2671</v>
      </c>
      <c r="R1102" s="113"/>
      <c r="S1102" s="2" t="s">
        <v>14</v>
      </c>
      <c r="T1102" s="141" t="s">
        <v>2672</v>
      </c>
      <c r="U1102" s="141"/>
      <c r="V1102" s="141"/>
      <c r="W1102" s="141"/>
    </row>
    <row r="1103" spans="1:23" ht="315" x14ac:dyDescent="0.25">
      <c r="A1103" s="2">
        <v>195</v>
      </c>
      <c r="B1103" s="2" t="s">
        <v>2673</v>
      </c>
      <c r="C1103" s="2" t="s">
        <v>2674</v>
      </c>
      <c r="D1103" s="2" t="s">
        <v>2675</v>
      </c>
      <c r="E1103" s="113" t="s">
        <v>24</v>
      </c>
      <c r="F1103" s="2">
        <v>1</v>
      </c>
      <c r="G1103" s="80" t="s">
        <v>2676</v>
      </c>
      <c r="H1103" s="113" t="s">
        <v>15</v>
      </c>
      <c r="I1103" s="1">
        <v>49994.28</v>
      </c>
      <c r="J1103" s="1"/>
      <c r="K1103" s="113"/>
      <c r="L1103" s="1" t="s">
        <v>2625</v>
      </c>
      <c r="M1103" s="114">
        <v>44623</v>
      </c>
      <c r="N1103" s="114">
        <v>45107</v>
      </c>
      <c r="O1103" s="113" t="s">
        <v>2677</v>
      </c>
      <c r="P1103" s="1">
        <v>47894.28</v>
      </c>
      <c r="Q1103" s="113" t="s">
        <v>2678</v>
      </c>
      <c r="R1103" s="113"/>
      <c r="S1103" s="2" t="s">
        <v>13</v>
      </c>
      <c r="T1103" s="141" t="s">
        <v>2679</v>
      </c>
      <c r="U1103" s="141"/>
      <c r="V1103" s="141"/>
      <c r="W1103" s="141"/>
    </row>
    <row r="1104" spans="1:23" ht="409.5" x14ac:dyDescent="0.25">
      <c r="A1104" s="59">
        <v>196</v>
      </c>
      <c r="B1104" s="2" t="s">
        <v>2643</v>
      </c>
      <c r="C1104" s="2" t="s">
        <v>2680</v>
      </c>
      <c r="D1104" s="2" t="s">
        <v>2681</v>
      </c>
      <c r="E1104" s="113" t="s">
        <v>1492</v>
      </c>
      <c r="F1104" s="2">
        <v>2</v>
      </c>
      <c r="G1104" s="80" t="s">
        <v>2682</v>
      </c>
      <c r="H1104" s="113" t="s">
        <v>2683</v>
      </c>
      <c r="I1104" s="1">
        <v>9986114.5999999996</v>
      </c>
      <c r="J1104" s="1"/>
      <c r="K1104" s="113"/>
      <c r="L1104" s="1" t="s">
        <v>2625</v>
      </c>
      <c r="M1104" s="114">
        <v>45119</v>
      </c>
      <c r="N1104" s="114">
        <v>45291</v>
      </c>
      <c r="O1104" s="113" t="s">
        <v>2684</v>
      </c>
      <c r="P1104" s="1" t="s">
        <v>2685</v>
      </c>
      <c r="Q1104" s="113" t="s">
        <v>2686</v>
      </c>
      <c r="R1104" s="113"/>
      <c r="S1104" s="2" t="s">
        <v>13</v>
      </c>
      <c r="T1104" s="141" t="s">
        <v>2687</v>
      </c>
      <c r="U1104" s="141"/>
      <c r="V1104" s="141"/>
      <c r="W1104" s="141"/>
    </row>
    <row r="1105" spans="1:23" ht="283.5" x14ac:dyDescent="0.25">
      <c r="A1105" s="2">
        <v>197</v>
      </c>
      <c r="B1105" s="2" t="s">
        <v>2652</v>
      </c>
      <c r="C1105" s="2" t="s">
        <v>2688</v>
      </c>
      <c r="D1105" s="2" t="s">
        <v>2689</v>
      </c>
      <c r="E1105" s="113" t="s">
        <v>24</v>
      </c>
      <c r="F1105" s="2">
        <v>1</v>
      </c>
      <c r="G1105" s="80" t="s">
        <v>2690</v>
      </c>
      <c r="H1105" s="113" t="s">
        <v>1475</v>
      </c>
      <c r="I1105" s="1">
        <v>47600</v>
      </c>
      <c r="J1105" s="1"/>
      <c r="K1105" s="113"/>
      <c r="L1105" s="1" t="s">
        <v>2625</v>
      </c>
      <c r="M1105" s="114">
        <v>45168</v>
      </c>
      <c r="N1105" s="114">
        <v>45291</v>
      </c>
      <c r="O1105" s="113" t="s">
        <v>2691</v>
      </c>
      <c r="P1105" s="1" t="s">
        <v>2692</v>
      </c>
      <c r="Q1105" s="113" t="s">
        <v>2693</v>
      </c>
      <c r="R1105" s="113"/>
      <c r="S1105" s="2" t="s">
        <v>13</v>
      </c>
      <c r="T1105" s="141" t="s">
        <v>1475</v>
      </c>
      <c r="U1105" s="141"/>
      <c r="V1105" s="141"/>
      <c r="W1105" s="141"/>
    </row>
    <row r="1106" spans="1:23" ht="393.75" x14ac:dyDescent="0.25">
      <c r="A1106" s="59">
        <v>198</v>
      </c>
      <c r="B1106" s="2" t="s">
        <v>1553</v>
      </c>
      <c r="C1106" s="2" t="s">
        <v>2694</v>
      </c>
      <c r="D1106" s="2" t="s">
        <v>2695</v>
      </c>
      <c r="E1106" s="113" t="s">
        <v>24</v>
      </c>
      <c r="F1106" s="2">
        <v>1</v>
      </c>
      <c r="G1106" s="80" t="s">
        <v>2624</v>
      </c>
      <c r="H1106" s="113" t="s">
        <v>1475</v>
      </c>
      <c r="I1106" s="1">
        <v>41400</v>
      </c>
      <c r="J1106" s="1"/>
      <c r="K1106" s="113"/>
      <c r="L1106" s="1" t="s">
        <v>2625</v>
      </c>
      <c r="M1106" s="114">
        <v>44657</v>
      </c>
      <c r="N1106" s="114">
        <v>45107</v>
      </c>
      <c r="O1106" s="113" t="s">
        <v>2696</v>
      </c>
      <c r="P1106" s="1" t="s">
        <v>2662</v>
      </c>
      <c r="Q1106" s="113" t="s">
        <v>2697</v>
      </c>
      <c r="R1106" s="1">
        <v>27600</v>
      </c>
      <c r="S1106" s="2" t="s">
        <v>13</v>
      </c>
      <c r="T1106" s="141" t="s">
        <v>2698</v>
      </c>
      <c r="U1106" s="141"/>
      <c r="V1106" s="141"/>
      <c r="W1106" s="141"/>
    </row>
    <row r="1107" spans="1:23" ht="393.75" x14ac:dyDescent="0.25">
      <c r="A1107" s="2">
        <v>199</v>
      </c>
      <c r="B1107" s="2" t="s">
        <v>2673</v>
      </c>
      <c r="C1107" s="2" t="s">
        <v>2699</v>
      </c>
      <c r="D1107" s="2" t="s">
        <v>2700</v>
      </c>
      <c r="E1107" s="113" t="s">
        <v>24</v>
      </c>
      <c r="F1107" s="2">
        <v>1</v>
      </c>
      <c r="G1107" s="80" t="s">
        <v>2676</v>
      </c>
      <c r="H1107" s="113" t="s">
        <v>1475</v>
      </c>
      <c r="I1107" s="1">
        <v>49813.4</v>
      </c>
      <c r="J1107" s="1"/>
      <c r="K1107" s="113"/>
      <c r="L1107" s="1" t="s">
        <v>2625</v>
      </c>
      <c r="M1107" s="114">
        <v>44614</v>
      </c>
      <c r="N1107" s="114">
        <v>45107</v>
      </c>
      <c r="O1107" s="113" t="s">
        <v>2701</v>
      </c>
      <c r="P1107" s="1">
        <v>39760</v>
      </c>
      <c r="Q1107" s="113" t="s">
        <v>2702</v>
      </c>
      <c r="R1107" s="1">
        <v>39760</v>
      </c>
      <c r="S1107" s="2" t="s">
        <v>13</v>
      </c>
      <c r="T1107" s="141" t="s">
        <v>2703</v>
      </c>
      <c r="U1107" s="141"/>
      <c r="V1107" s="141"/>
      <c r="W1107" s="141"/>
    </row>
    <row r="1108" spans="1:23" ht="94.5" x14ac:dyDescent="0.25">
      <c r="A1108" s="59">
        <v>200</v>
      </c>
      <c r="B1108" s="2" t="s">
        <v>2636</v>
      </c>
      <c r="C1108" s="2" t="s">
        <v>2704</v>
      </c>
      <c r="D1108" s="2" t="s">
        <v>2705</v>
      </c>
      <c r="E1108" s="113" t="s">
        <v>24</v>
      </c>
      <c r="F1108" s="2">
        <v>1</v>
      </c>
      <c r="G1108" s="80" t="s">
        <v>2706</v>
      </c>
      <c r="H1108" s="113" t="s">
        <v>1475</v>
      </c>
      <c r="I1108" s="1">
        <v>119999.6</v>
      </c>
      <c r="J1108" s="1"/>
      <c r="K1108" s="113"/>
      <c r="L1108" s="1" t="s">
        <v>2625</v>
      </c>
      <c r="M1108" s="114" t="s">
        <v>2707</v>
      </c>
      <c r="N1108" s="114" t="s">
        <v>2669</v>
      </c>
      <c r="O1108" s="113" t="s">
        <v>2708</v>
      </c>
      <c r="P1108" s="1">
        <v>71999.759999999995</v>
      </c>
      <c r="Q1108" s="113" t="s">
        <v>2709</v>
      </c>
      <c r="R1108" s="1"/>
      <c r="S1108" s="2" t="s">
        <v>14</v>
      </c>
      <c r="T1108" s="141" t="s">
        <v>2710</v>
      </c>
      <c r="U1108" s="141"/>
      <c r="V1108" s="141"/>
      <c r="W1108" s="141"/>
    </row>
    <row r="1109" spans="1:23" ht="409.5" x14ac:dyDescent="0.25">
      <c r="A1109" s="2">
        <v>201</v>
      </c>
      <c r="B1109" s="2" t="s">
        <v>2643</v>
      </c>
      <c r="C1109" s="2" t="s">
        <v>2711</v>
      </c>
      <c r="D1109" s="2" t="s">
        <v>2712</v>
      </c>
      <c r="E1109" s="113" t="s">
        <v>1492</v>
      </c>
      <c r="F1109" s="2">
        <v>3</v>
      </c>
      <c r="G1109" s="80" t="s">
        <v>2646</v>
      </c>
      <c r="H1109" s="113" t="s">
        <v>2647</v>
      </c>
      <c r="I1109" s="1">
        <v>10000278.74</v>
      </c>
      <c r="J1109" s="1"/>
      <c r="K1109" s="113"/>
      <c r="L1109" s="1" t="s">
        <v>2625</v>
      </c>
      <c r="M1109" s="114">
        <v>45084</v>
      </c>
      <c r="N1109" s="114">
        <v>45291</v>
      </c>
      <c r="O1109" s="113" t="s">
        <v>3393</v>
      </c>
      <c r="P1109" s="1" t="s">
        <v>2714</v>
      </c>
      <c r="Q1109" s="113" t="s">
        <v>2715</v>
      </c>
      <c r="R1109" s="1"/>
      <c r="S1109" s="2" t="s">
        <v>13</v>
      </c>
      <c r="T1109" s="141" t="s">
        <v>2651</v>
      </c>
      <c r="U1109" s="141"/>
      <c r="V1109" s="141"/>
      <c r="W1109" s="141"/>
    </row>
    <row r="1110" spans="1:23" ht="409.5" x14ac:dyDescent="0.25">
      <c r="A1110" s="59">
        <v>202</v>
      </c>
      <c r="B1110" s="2" t="s">
        <v>2652</v>
      </c>
      <c r="C1110" s="2" t="s">
        <v>2716</v>
      </c>
      <c r="D1110" s="2" t="s">
        <v>2717</v>
      </c>
      <c r="E1110" s="113" t="s">
        <v>24</v>
      </c>
      <c r="F1110" s="2">
        <v>1</v>
      </c>
      <c r="G1110" s="80" t="s">
        <v>2718</v>
      </c>
      <c r="H1110" s="113" t="s">
        <v>1475</v>
      </c>
      <c r="I1110" s="1">
        <v>71400</v>
      </c>
      <c r="J1110" s="1"/>
      <c r="K1110" s="113"/>
      <c r="L1110" s="1" t="s">
        <v>2625</v>
      </c>
      <c r="M1110" s="114">
        <v>45170</v>
      </c>
      <c r="N1110" s="114">
        <v>45291</v>
      </c>
      <c r="O1110" s="113" t="s">
        <v>3394</v>
      </c>
      <c r="P1110" s="1" t="s">
        <v>2720</v>
      </c>
      <c r="Q1110" s="113" t="s">
        <v>2721</v>
      </c>
      <c r="R1110" s="1"/>
      <c r="S1110" s="2" t="s">
        <v>13</v>
      </c>
      <c r="T1110" s="141"/>
      <c r="U1110" s="141"/>
      <c r="V1110" s="141"/>
      <c r="W1110" s="141"/>
    </row>
    <row r="1111" spans="1:23" ht="110.25" x14ac:dyDescent="0.25">
      <c r="A1111" s="2">
        <v>203</v>
      </c>
      <c r="B1111" s="2" t="s">
        <v>2636</v>
      </c>
      <c r="C1111" s="2" t="s">
        <v>2722</v>
      </c>
      <c r="D1111" s="2" t="s">
        <v>2723</v>
      </c>
      <c r="E1111" s="113" t="s">
        <v>24</v>
      </c>
      <c r="F1111" s="2">
        <v>1</v>
      </c>
      <c r="G1111" s="80" t="s">
        <v>2724</v>
      </c>
      <c r="H1111" s="113" t="s">
        <v>1475</v>
      </c>
      <c r="I1111" s="1">
        <v>119000</v>
      </c>
      <c r="J1111" s="1"/>
      <c r="K1111" s="113"/>
      <c r="L1111" s="1" t="s">
        <v>2625</v>
      </c>
      <c r="M1111" s="114" t="s">
        <v>2725</v>
      </c>
      <c r="N1111" s="114" t="s">
        <v>2669</v>
      </c>
      <c r="O1111" s="113" t="s">
        <v>2726</v>
      </c>
      <c r="P1111" s="1">
        <v>71400</v>
      </c>
      <c r="Q1111" s="113" t="s">
        <v>2727</v>
      </c>
      <c r="R1111" s="1">
        <f>P1111</f>
        <v>71400</v>
      </c>
      <c r="S1111" s="2" t="s">
        <v>14</v>
      </c>
      <c r="T1111" s="141" t="s">
        <v>2728</v>
      </c>
      <c r="U1111" s="141"/>
      <c r="V1111" s="141"/>
      <c r="W1111" s="141"/>
    </row>
    <row r="1112" spans="1:23" ht="409.5" x14ac:dyDescent="0.25">
      <c r="A1112" s="59">
        <v>204</v>
      </c>
      <c r="B1112" s="2" t="s">
        <v>1477</v>
      </c>
      <c r="C1112" s="2" t="s">
        <v>2729</v>
      </c>
      <c r="D1112" s="2" t="s">
        <v>2730</v>
      </c>
      <c r="E1112" s="113" t="s">
        <v>24</v>
      </c>
      <c r="F1112" s="2">
        <v>1</v>
      </c>
      <c r="G1112" s="80" t="s">
        <v>2731</v>
      </c>
      <c r="H1112" s="113" t="s">
        <v>15</v>
      </c>
      <c r="I1112" s="1">
        <v>23502.5</v>
      </c>
      <c r="J1112" s="1"/>
      <c r="K1112" s="113"/>
      <c r="L1112" s="1" t="s">
        <v>2732</v>
      </c>
      <c r="M1112" s="114">
        <v>44706</v>
      </c>
      <c r="N1112" s="114">
        <v>45107</v>
      </c>
      <c r="O1112" s="113" t="s">
        <v>3395</v>
      </c>
      <c r="P1112" s="1">
        <v>21782.95</v>
      </c>
      <c r="Q1112" s="113" t="s">
        <v>2734</v>
      </c>
      <c r="R1112" s="1">
        <v>21782.95</v>
      </c>
      <c r="S1112" s="2" t="s">
        <v>13</v>
      </c>
      <c r="T1112" s="141" t="s">
        <v>2735</v>
      </c>
      <c r="U1112" s="141"/>
      <c r="V1112" s="141"/>
      <c r="W1112" s="141"/>
    </row>
    <row r="1113" spans="1:23" ht="94.5" x14ac:dyDescent="0.25">
      <c r="A1113" s="2">
        <v>205</v>
      </c>
      <c r="B1113" s="2" t="s">
        <v>1553</v>
      </c>
      <c r="C1113" s="2" t="s">
        <v>2736</v>
      </c>
      <c r="D1113" s="2" t="s">
        <v>2737</v>
      </c>
      <c r="E1113" s="113" t="s">
        <v>24</v>
      </c>
      <c r="F1113" s="2">
        <v>1</v>
      </c>
      <c r="G1113" s="80" t="s">
        <v>2738</v>
      </c>
      <c r="H1113" s="113" t="s">
        <v>1475</v>
      </c>
      <c r="I1113" s="1">
        <v>42000</v>
      </c>
      <c r="J1113" s="1"/>
      <c r="K1113" s="113"/>
      <c r="L1113" s="1" t="s">
        <v>2625</v>
      </c>
      <c r="M1113" s="114" t="s">
        <v>2739</v>
      </c>
      <c r="N1113" s="114" t="s">
        <v>2740</v>
      </c>
      <c r="O1113" s="113" t="s">
        <v>1475</v>
      </c>
      <c r="P1113" s="113" t="s">
        <v>1475</v>
      </c>
      <c r="Q1113" s="113" t="s">
        <v>1475</v>
      </c>
      <c r="R1113" s="113" t="s">
        <v>1475</v>
      </c>
      <c r="S1113" s="2" t="s">
        <v>2741</v>
      </c>
      <c r="T1113" s="141" t="s">
        <v>1475</v>
      </c>
      <c r="U1113" s="141"/>
      <c r="V1113" s="141"/>
      <c r="W1113" s="141"/>
    </row>
    <row r="1114" spans="1:23" ht="409.5" x14ac:dyDescent="0.25">
      <c r="A1114" s="59">
        <v>206</v>
      </c>
      <c r="B1114" s="2" t="s">
        <v>1553</v>
      </c>
      <c r="C1114" s="2" t="s">
        <v>2742</v>
      </c>
      <c r="D1114" s="2" t="s">
        <v>2743</v>
      </c>
      <c r="E1114" s="113" t="s">
        <v>24</v>
      </c>
      <c r="F1114" s="2">
        <v>1</v>
      </c>
      <c r="G1114" s="80" t="s">
        <v>2744</v>
      </c>
      <c r="H1114" s="113" t="s">
        <v>1475</v>
      </c>
      <c r="I1114" s="1">
        <v>47600</v>
      </c>
      <c r="J1114" s="1"/>
      <c r="K1114" s="113"/>
      <c r="L1114" s="1" t="s">
        <v>2732</v>
      </c>
      <c r="M1114" s="114">
        <v>45036</v>
      </c>
      <c r="N1114" s="114">
        <v>45291</v>
      </c>
      <c r="O1114" s="113" t="s">
        <v>3396</v>
      </c>
      <c r="P1114" s="1" t="s">
        <v>2746</v>
      </c>
      <c r="Q1114" s="113" t="s">
        <v>2747</v>
      </c>
      <c r="R1114" s="1"/>
      <c r="S1114" s="2" t="s">
        <v>13</v>
      </c>
      <c r="T1114" s="141" t="s">
        <v>2748</v>
      </c>
      <c r="U1114" s="141"/>
      <c r="V1114" s="141"/>
      <c r="W1114" s="141"/>
    </row>
    <row r="1115" spans="1:23" ht="409.5" x14ac:dyDescent="0.25">
      <c r="A1115" s="2">
        <v>207</v>
      </c>
      <c r="B1115" s="2" t="s">
        <v>2643</v>
      </c>
      <c r="C1115" s="2" t="s">
        <v>2749</v>
      </c>
      <c r="D1115" s="2" t="s">
        <v>2750</v>
      </c>
      <c r="E1115" s="113" t="s">
        <v>1492</v>
      </c>
      <c r="F1115" s="2">
        <v>2</v>
      </c>
      <c r="G1115" s="80" t="s">
        <v>2751</v>
      </c>
      <c r="H1115" s="113" t="s">
        <v>2752</v>
      </c>
      <c r="I1115" s="1">
        <v>6017813.7599999998</v>
      </c>
      <c r="J1115" s="1"/>
      <c r="K1115" s="113"/>
      <c r="L1115" s="1" t="s">
        <v>2732</v>
      </c>
      <c r="M1115" s="114">
        <v>45134</v>
      </c>
      <c r="N1115" s="114">
        <v>45291</v>
      </c>
      <c r="O1115" s="113" t="s">
        <v>3397</v>
      </c>
      <c r="P1115" s="1" t="s">
        <v>2754</v>
      </c>
      <c r="Q1115" s="113" t="s">
        <v>2755</v>
      </c>
      <c r="R1115" s="1">
        <v>5852047.9299999997</v>
      </c>
      <c r="S1115" s="2" t="s">
        <v>13</v>
      </c>
      <c r="T1115" s="141" t="s">
        <v>2756</v>
      </c>
      <c r="U1115" s="141"/>
      <c r="V1115" s="141"/>
      <c r="W1115" s="141"/>
    </row>
    <row r="1116" spans="1:23" ht="409.5" x14ac:dyDescent="0.25">
      <c r="A1116" s="59">
        <v>208</v>
      </c>
      <c r="B1116" s="2" t="s">
        <v>2652</v>
      </c>
      <c r="C1116" s="2" t="s">
        <v>2757</v>
      </c>
      <c r="D1116" s="2" t="s">
        <v>2758</v>
      </c>
      <c r="E1116" s="113" t="s">
        <v>24</v>
      </c>
      <c r="F1116" s="2">
        <v>1</v>
      </c>
      <c r="G1116" s="80" t="s">
        <v>2759</v>
      </c>
      <c r="H1116" s="113" t="s">
        <v>1475</v>
      </c>
      <c r="I1116" s="1">
        <v>103887</v>
      </c>
      <c r="J1116" s="1"/>
      <c r="K1116" s="113"/>
      <c r="L1116" s="1" t="s">
        <v>2625</v>
      </c>
      <c r="M1116" s="114">
        <v>45170</v>
      </c>
      <c r="N1116" s="114">
        <v>45291</v>
      </c>
      <c r="O1116" s="113" t="s">
        <v>3398</v>
      </c>
      <c r="P1116" s="1" t="s">
        <v>2761</v>
      </c>
      <c r="Q1116" s="113" t="s">
        <v>2762</v>
      </c>
      <c r="R1116" s="1">
        <v>97086.33</v>
      </c>
      <c r="S1116" s="2" t="s">
        <v>13</v>
      </c>
      <c r="T1116" s="141"/>
      <c r="U1116" s="141"/>
      <c r="V1116" s="141"/>
      <c r="W1116" s="141"/>
    </row>
    <row r="1117" spans="1:23" ht="409.5" x14ac:dyDescent="0.25">
      <c r="A1117" s="2">
        <v>209</v>
      </c>
      <c r="B1117" s="2" t="s">
        <v>1477</v>
      </c>
      <c r="C1117" s="2" t="s">
        <v>2763</v>
      </c>
      <c r="D1117" s="2" t="s">
        <v>2764</v>
      </c>
      <c r="E1117" s="2" t="s">
        <v>24</v>
      </c>
      <c r="F1117" s="2">
        <v>1</v>
      </c>
      <c r="G1117" s="80" t="s">
        <v>2765</v>
      </c>
      <c r="H1117" s="2" t="s">
        <v>15</v>
      </c>
      <c r="I1117" s="1">
        <v>49994.28</v>
      </c>
      <c r="J1117" s="1">
        <v>49994.28</v>
      </c>
      <c r="K1117" s="2">
        <v>0</v>
      </c>
      <c r="L1117" s="1" t="s">
        <v>2625</v>
      </c>
      <c r="M1117" s="3">
        <v>44614</v>
      </c>
      <c r="N1117" s="3">
        <v>45107</v>
      </c>
      <c r="O1117" s="2" t="s">
        <v>3399</v>
      </c>
      <c r="P1117" s="1">
        <v>39912</v>
      </c>
      <c r="Q1117" s="2" t="s">
        <v>2767</v>
      </c>
      <c r="R1117" s="1">
        <v>39912</v>
      </c>
      <c r="S1117" s="2" t="s">
        <v>13</v>
      </c>
      <c r="T1117" s="141" t="s">
        <v>2768</v>
      </c>
      <c r="U1117" s="141"/>
      <c r="V1117" s="141"/>
      <c r="W1117" s="141"/>
    </row>
    <row r="1118" spans="1:23" ht="252" x14ac:dyDescent="0.25">
      <c r="A1118" s="59">
        <v>210</v>
      </c>
      <c r="B1118" s="2" t="s">
        <v>2636</v>
      </c>
      <c r="C1118" s="2" t="s">
        <v>2769</v>
      </c>
      <c r="D1118" s="2" t="s">
        <v>2770</v>
      </c>
      <c r="E1118" s="2" t="s">
        <v>24</v>
      </c>
      <c r="F1118" s="2">
        <v>1</v>
      </c>
      <c r="G1118" s="80" t="s">
        <v>2667</v>
      </c>
      <c r="H1118" s="2" t="s">
        <v>1475</v>
      </c>
      <c r="I1118" s="1">
        <v>119999.6</v>
      </c>
      <c r="J1118" s="1">
        <v>119999.6</v>
      </c>
      <c r="K1118" s="2">
        <v>0</v>
      </c>
      <c r="L1118" s="1" t="s">
        <v>2625</v>
      </c>
      <c r="M1118" s="3">
        <v>44614</v>
      </c>
      <c r="N1118" s="3">
        <v>45046</v>
      </c>
      <c r="O1118" s="2" t="s">
        <v>2771</v>
      </c>
      <c r="P1118" s="1">
        <v>71999.759999999995</v>
      </c>
      <c r="Q1118" s="2" t="s">
        <v>2772</v>
      </c>
      <c r="R1118" s="1">
        <v>119999.6</v>
      </c>
      <c r="S1118" s="2" t="s">
        <v>14</v>
      </c>
      <c r="T1118" s="141" t="s">
        <v>2773</v>
      </c>
      <c r="U1118" s="141"/>
      <c r="V1118" s="141"/>
      <c r="W1118" s="141"/>
    </row>
    <row r="1119" spans="1:23" ht="409.5" x14ac:dyDescent="0.25">
      <c r="A1119" s="2">
        <v>211</v>
      </c>
      <c r="B1119" s="2" t="s">
        <v>1553</v>
      </c>
      <c r="C1119" s="2" t="s">
        <v>2774</v>
      </c>
      <c r="D1119" s="2" t="s">
        <v>2775</v>
      </c>
      <c r="E1119" s="2" t="s">
        <v>24</v>
      </c>
      <c r="F1119" s="2">
        <v>1</v>
      </c>
      <c r="G1119" s="80" t="s">
        <v>2624</v>
      </c>
      <c r="H1119" s="2" t="s">
        <v>1475</v>
      </c>
      <c r="I1119" s="1">
        <v>41400</v>
      </c>
      <c r="J1119" s="1">
        <v>41400</v>
      </c>
      <c r="K1119" s="2">
        <v>0</v>
      </c>
      <c r="L1119" s="1" t="s">
        <v>2625</v>
      </c>
      <c r="M1119" s="3">
        <v>44652</v>
      </c>
      <c r="N1119" s="3">
        <v>45107</v>
      </c>
      <c r="O1119" s="2" t="s">
        <v>3400</v>
      </c>
      <c r="P1119" s="1" t="s">
        <v>2662</v>
      </c>
      <c r="Q1119" s="2" t="s">
        <v>2777</v>
      </c>
      <c r="R1119" s="1">
        <v>41400</v>
      </c>
      <c r="S1119" s="2" t="s">
        <v>13</v>
      </c>
      <c r="T1119" s="141" t="s">
        <v>2778</v>
      </c>
      <c r="U1119" s="141"/>
      <c r="V1119" s="141"/>
      <c r="W1119" s="141"/>
    </row>
    <row r="1120" spans="1:23" ht="409.5" x14ac:dyDescent="0.25">
      <c r="A1120" s="59">
        <v>212</v>
      </c>
      <c r="B1120" s="2" t="s">
        <v>2643</v>
      </c>
      <c r="C1120" s="2" t="s">
        <v>2779</v>
      </c>
      <c r="D1120" s="2" t="s">
        <v>2780</v>
      </c>
      <c r="E1120" s="2" t="s">
        <v>1492</v>
      </c>
      <c r="F1120" s="2">
        <v>2</v>
      </c>
      <c r="G1120" s="80" t="s">
        <v>2646</v>
      </c>
      <c r="H1120" s="2" t="s">
        <v>2647</v>
      </c>
      <c r="I1120" s="1">
        <v>11149690.01</v>
      </c>
      <c r="J1120" s="1"/>
      <c r="K1120" s="2"/>
      <c r="L1120" s="1" t="s">
        <v>2625</v>
      </c>
      <c r="M1120" s="3">
        <v>45103</v>
      </c>
      <c r="N1120" s="3">
        <v>45291</v>
      </c>
      <c r="O1120" s="2" t="s">
        <v>3401</v>
      </c>
      <c r="P1120" s="1" t="s">
        <v>2782</v>
      </c>
      <c r="Q1120" s="2" t="s">
        <v>2783</v>
      </c>
      <c r="R1120" s="1">
        <v>11149690.01</v>
      </c>
      <c r="S1120" s="2" t="s">
        <v>13</v>
      </c>
      <c r="T1120" s="141" t="s">
        <v>2651</v>
      </c>
      <c r="U1120" s="141"/>
      <c r="V1120" s="141"/>
      <c r="W1120" s="141"/>
    </row>
    <row r="1121" spans="1:23" ht="409.5" x14ac:dyDescent="0.25">
      <c r="A1121" s="2">
        <v>213</v>
      </c>
      <c r="B1121" s="2" t="s">
        <v>2652</v>
      </c>
      <c r="C1121" s="2" t="s">
        <v>2784</v>
      </c>
      <c r="D1121" s="2" t="s">
        <v>2785</v>
      </c>
      <c r="E1121" s="2" t="s">
        <v>24</v>
      </c>
      <c r="F1121" s="2">
        <v>1</v>
      </c>
      <c r="G1121" s="80" t="s">
        <v>2655</v>
      </c>
      <c r="H1121" s="2" t="s">
        <v>1475</v>
      </c>
      <c r="I1121" s="1">
        <v>52954.26</v>
      </c>
      <c r="J1121" s="2">
        <v>0</v>
      </c>
      <c r="K1121" s="1">
        <v>52954.26</v>
      </c>
      <c r="L1121" s="1" t="s">
        <v>2625</v>
      </c>
      <c r="M1121" s="3">
        <v>45175</v>
      </c>
      <c r="N1121" s="3">
        <v>45291</v>
      </c>
      <c r="O1121" s="2" t="s">
        <v>3402</v>
      </c>
      <c r="P1121" s="1" t="s">
        <v>2787</v>
      </c>
      <c r="Q1121" s="2" t="s">
        <v>2788</v>
      </c>
      <c r="R1121" s="1">
        <v>52954.26</v>
      </c>
      <c r="S1121" s="2" t="s">
        <v>13</v>
      </c>
      <c r="T1121" s="141" t="s">
        <v>2789</v>
      </c>
      <c r="U1121" s="141"/>
      <c r="V1121" s="141"/>
      <c r="W1121" s="141"/>
    </row>
    <row r="1122" spans="1:23" ht="409.5" x14ac:dyDescent="0.25">
      <c r="A1122" s="59">
        <v>214</v>
      </c>
      <c r="B1122" s="2" t="s">
        <v>1477</v>
      </c>
      <c r="C1122" s="2" t="s">
        <v>2790</v>
      </c>
      <c r="D1122" s="2" t="s">
        <v>2791</v>
      </c>
      <c r="E1122" s="113" t="s">
        <v>24</v>
      </c>
      <c r="F1122" s="2">
        <v>1</v>
      </c>
      <c r="G1122" s="80" t="s">
        <v>2632</v>
      </c>
      <c r="H1122" s="113" t="s">
        <v>1475</v>
      </c>
      <c r="I1122" s="1" t="s">
        <v>2792</v>
      </c>
      <c r="J1122" s="1"/>
      <c r="K1122" s="113"/>
      <c r="L1122" s="1" t="s">
        <v>2625</v>
      </c>
      <c r="M1122" s="114">
        <v>44614</v>
      </c>
      <c r="N1122" s="114">
        <v>45107</v>
      </c>
      <c r="O1122" s="113" t="s">
        <v>3403</v>
      </c>
      <c r="P1122" s="1">
        <v>47495.28</v>
      </c>
      <c r="Q1122" s="113" t="s">
        <v>2794</v>
      </c>
      <c r="R1122" s="1">
        <v>49994.28</v>
      </c>
      <c r="S1122" s="2" t="s">
        <v>13</v>
      </c>
      <c r="T1122" s="141" t="s">
        <v>2795</v>
      </c>
      <c r="U1122" s="141"/>
      <c r="V1122" s="141"/>
      <c r="W1122" s="141"/>
    </row>
    <row r="1123" spans="1:23" ht="110.25" x14ac:dyDescent="0.25">
      <c r="A1123" s="2">
        <v>215</v>
      </c>
      <c r="B1123" s="2" t="s">
        <v>2636</v>
      </c>
      <c r="C1123" s="2" t="s">
        <v>2796</v>
      </c>
      <c r="D1123" s="2" t="s">
        <v>2797</v>
      </c>
      <c r="E1123" s="113" t="s">
        <v>24</v>
      </c>
      <c r="F1123" s="2">
        <v>1</v>
      </c>
      <c r="G1123" s="80" t="s">
        <v>2798</v>
      </c>
      <c r="H1123" s="113" t="s">
        <v>1475</v>
      </c>
      <c r="I1123" s="1">
        <v>119999.6</v>
      </c>
      <c r="J1123" s="1"/>
      <c r="K1123" s="113"/>
      <c r="L1123" s="1" t="s">
        <v>2625</v>
      </c>
      <c r="M1123" s="114" t="s">
        <v>2799</v>
      </c>
      <c r="N1123" s="114" t="s">
        <v>2669</v>
      </c>
      <c r="O1123" s="113" t="s">
        <v>2800</v>
      </c>
      <c r="P1123" s="1">
        <v>71999.759999999995</v>
      </c>
      <c r="Q1123" s="113" t="s">
        <v>2801</v>
      </c>
      <c r="R1123" s="1">
        <f>P1123</f>
        <v>71999.759999999995</v>
      </c>
      <c r="S1123" s="2" t="s">
        <v>14</v>
      </c>
      <c r="T1123" s="141" t="s">
        <v>2802</v>
      </c>
      <c r="U1123" s="141"/>
      <c r="V1123" s="141"/>
      <c r="W1123" s="141"/>
    </row>
    <row r="1124" spans="1:23" ht="409.5" x14ac:dyDescent="0.25">
      <c r="A1124" s="59">
        <v>216</v>
      </c>
      <c r="B1124" s="2" t="s">
        <v>1553</v>
      </c>
      <c r="C1124" s="2" t="s">
        <v>2803</v>
      </c>
      <c r="D1124" s="2" t="s">
        <v>2804</v>
      </c>
      <c r="E1124" s="113" t="s">
        <v>24</v>
      </c>
      <c r="F1124" s="2">
        <v>1</v>
      </c>
      <c r="G1124" s="80" t="s">
        <v>2624</v>
      </c>
      <c r="H1124" s="113" t="s">
        <v>1475</v>
      </c>
      <c r="I1124" s="1">
        <v>41400</v>
      </c>
      <c r="J1124" s="1"/>
      <c r="K1124" s="113"/>
      <c r="L1124" s="1" t="s">
        <v>2625</v>
      </c>
      <c r="M1124" s="114">
        <v>44652</v>
      </c>
      <c r="N1124" s="114">
        <v>45107</v>
      </c>
      <c r="O1124" s="113" t="s">
        <v>3404</v>
      </c>
      <c r="P1124" s="1" t="s">
        <v>2806</v>
      </c>
      <c r="Q1124" s="113" t="s">
        <v>2807</v>
      </c>
      <c r="R1124" s="1">
        <v>41400</v>
      </c>
      <c r="S1124" s="2" t="s">
        <v>13</v>
      </c>
      <c r="T1124" s="141" t="s">
        <v>2808</v>
      </c>
      <c r="U1124" s="141"/>
      <c r="V1124" s="141"/>
      <c r="W1124" s="141"/>
    </row>
    <row r="1125" spans="1:23" ht="409.5" x14ac:dyDescent="0.25">
      <c r="A1125" s="2">
        <v>217</v>
      </c>
      <c r="B1125" s="2" t="s">
        <v>2643</v>
      </c>
      <c r="C1125" s="2" t="s">
        <v>2809</v>
      </c>
      <c r="D1125" s="2" t="s">
        <v>2810</v>
      </c>
      <c r="E1125" s="113" t="s">
        <v>1492</v>
      </c>
      <c r="F1125" s="2">
        <v>2</v>
      </c>
      <c r="G1125" s="80" t="s">
        <v>2811</v>
      </c>
      <c r="H1125" s="113" t="s">
        <v>2812</v>
      </c>
      <c r="I1125" s="1">
        <v>11826488.039999999</v>
      </c>
      <c r="J1125" s="1"/>
      <c r="K1125" s="113"/>
      <c r="L1125" s="1" t="s">
        <v>2625</v>
      </c>
      <c r="M1125" s="114">
        <v>45134</v>
      </c>
      <c r="N1125" s="3">
        <v>45291</v>
      </c>
      <c r="O1125" s="113" t="s">
        <v>3405</v>
      </c>
      <c r="P1125" s="1" t="s">
        <v>2814</v>
      </c>
      <c r="Q1125" s="113" t="s">
        <v>2815</v>
      </c>
      <c r="R1125" s="1">
        <v>11826488.050000001</v>
      </c>
      <c r="S1125" s="2" t="s">
        <v>13</v>
      </c>
      <c r="T1125" s="141" t="s">
        <v>3406</v>
      </c>
      <c r="U1125" s="141"/>
      <c r="V1125" s="141"/>
      <c r="W1125" s="141"/>
    </row>
    <row r="1126" spans="1:23" ht="409.5" x14ac:dyDescent="0.25">
      <c r="A1126" s="59">
        <v>218</v>
      </c>
      <c r="B1126" s="2" t="s">
        <v>2652</v>
      </c>
      <c r="C1126" s="2" t="s">
        <v>2817</v>
      </c>
      <c r="D1126" s="2" t="s">
        <v>2818</v>
      </c>
      <c r="E1126" s="113" t="s">
        <v>24</v>
      </c>
      <c r="F1126" s="2">
        <v>1</v>
      </c>
      <c r="G1126" s="80" t="s">
        <v>2655</v>
      </c>
      <c r="H1126" s="113" t="s">
        <v>1475</v>
      </c>
      <c r="I1126" s="1">
        <v>65599.28</v>
      </c>
      <c r="J1126" s="1"/>
      <c r="K1126" s="113"/>
      <c r="L1126" s="1" t="s">
        <v>2625</v>
      </c>
      <c r="M1126" s="114">
        <v>45173</v>
      </c>
      <c r="N1126" s="3">
        <v>45291</v>
      </c>
      <c r="O1126" s="113" t="s">
        <v>3407</v>
      </c>
      <c r="P1126" s="1" t="s">
        <v>2820</v>
      </c>
      <c r="Q1126" s="113" t="s">
        <v>2821</v>
      </c>
      <c r="R1126" s="1">
        <v>65599.28</v>
      </c>
      <c r="S1126" s="2" t="s">
        <v>13</v>
      </c>
      <c r="T1126" s="141" t="s">
        <v>2822</v>
      </c>
      <c r="U1126" s="141"/>
      <c r="V1126" s="141"/>
      <c r="W1126" s="141"/>
    </row>
    <row r="1127" spans="1:23" ht="409.5" x14ac:dyDescent="0.25">
      <c r="A1127" s="2">
        <v>219</v>
      </c>
      <c r="B1127" s="2" t="s">
        <v>2673</v>
      </c>
      <c r="C1127" s="2" t="s">
        <v>2823</v>
      </c>
      <c r="D1127" s="2" t="s">
        <v>2824</v>
      </c>
      <c r="E1127" s="113" t="s">
        <v>24</v>
      </c>
      <c r="F1127" s="2">
        <v>1</v>
      </c>
      <c r="G1127" s="80" t="s">
        <v>2632</v>
      </c>
      <c r="H1127" s="113" t="s">
        <v>1475</v>
      </c>
      <c r="I1127" s="1">
        <v>49994.28</v>
      </c>
      <c r="J1127" s="1"/>
      <c r="K1127" s="113"/>
      <c r="L1127" s="1" t="s">
        <v>2625</v>
      </c>
      <c r="M1127" s="114">
        <v>44614</v>
      </c>
      <c r="N1127" s="3">
        <v>45107</v>
      </c>
      <c r="O1127" s="113" t="s">
        <v>3408</v>
      </c>
      <c r="P1127" s="1">
        <v>47495.28</v>
      </c>
      <c r="Q1127" s="113" t="s">
        <v>2826</v>
      </c>
      <c r="R1127" s="1">
        <v>47495.28</v>
      </c>
      <c r="S1127" s="2" t="s">
        <v>13</v>
      </c>
      <c r="T1127" s="141" t="s">
        <v>2827</v>
      </c>
      <c r="U1127" s="141"/>
      <c r="V1127" s="141"/>
      <c r="W1127" s="141"/>
    </row>
    <row r="1128" spans="1:23" ht="110.25" x14ac:dyDescent="0.25">
      <c r="A1128" s="59">
        <v>220</v>
      </c>
      <c r="B1128" s="2" t="s">
        <v>2636</v>
      </c>
      <c r="C1128" s="2" t="s">
        <v>2828</v>
      </c>
      <c r="D1128" s="2" t="s">
        <v>2829</v>
      </c>
      <c r="E1128" s="113" t="s">
        <v>24</v>
      </c>
      <c r="F1128" s="2">
        <v>1</v>
      </c>
      <c r="G1128" s="80" t="s">
        <v>2706</v>
      </c>
      <c r="H1128" s="113" t="s">
        <v>15</v>
      </c>
      <c r="I1128" s="1">
        <v>120000</v>
      </c>
      <c r="J1128" s="1"/>
      <c r="K1128" s="113"/>
      <c r="L1128" s="1" t="s">
        <v>2625</v>
      </c>
      <c r="M1128" s="114" t="s">
        <v>2830</v>
      </c>
      <c r="N1128" s="3" t="s">
        <v>2669</v>
      </c>
      <c r="O1128" s="113" t="s">
        <v>2831</v>
      </c>
      <c r="P1128" s="1">
        <v>72000</v>
      </c>
      <c r="Q1128" s="113" t="s">
        <v>2832</v>
      </c>
      <c r="R1128" s="1"/>
      <c r="S1128" s="2" t="s">
        <v>14</v>
      </c>
      <c r="T1128" s="141" t="s">
        <v>2833</v>
      </c>
      <c r="U1128" s="141"/>
      <c r="V1128" s="141"/>
      <c r="W1128" s="141"/>
    </row>
    <row r="1129" spans="1:23" ht="409.5" x14ac:dyDescent="0.25">
      <c r="A1129" s="2">
        <v>221</v>
      </c>
      <c r="B1129" s="2" t="s">
        <v>1553</v>
      </c>
      <c r="C1129" s="2" t="s">
        <v>2834</v>
      </c>
      <c r="D1129" s="2" t="s">
        <v>2835</v>
      </c>
      <c r="E1129" s="113" t="s">
        <v>24</v>
      </c>
      <c r="F1129" s="2">
        <v>1</v>
      </c>
      <c r="G1129" s="80" t="s">
        <v>2836</v>
      </c>
      <c r="H1129" s="113" t="s">
        <v>15</v>
      </c>
      <c r="I1129" s="1">
        <v>47600</v>
      </c>
      <c r="J1129" s="1"/>
      <c r="K1129" s="113"/>
      <c r="L1129" s="1" t="s">
        <v>2625</v>
      </c>
      <c r="M1129" s="114">
        <v>45009</v>
      </c>
      <c r="N1129" s="3">
        <v>45291</v>
      </c>
      <c r="O1129" s="113" t="s">
        <v>3409</v>
      </c>
      <c r="P1129" s="1" t="s">
        <v>2746</v>
      </c>
      <c r="Q1129" s="113" t="s">
        <v>2838</v>
      </c>
      <c r="R1129" s="1"/>
      <c r="S1129" s="2" t="s">
        <v>13</v>
      </c>
      <c r="T1129" s="141" t="s">
        <v>2839</v>
      </c>
      <c r="U1129" s="141"/>
      <c r="V1129" s="141"/>
      <c r="W1129" s="141"/>
    </row>
    <row r="1130" spans="1:23" ht="409.5" x14ac:dyDescent="0.25">
      <c r="A1130" s="59">
        <v>222</v>
      </c>
      <c r="B1130" s="2" t="s">
        <v>2643</v>
      </c>
      <c r="C1130" s="2" t="s">
        <v>2840</v>
      </c>
      <c r="D1130" s="2" t="s">
        <v>2841</v>
      </c>
      <c r="E1130" s="113" t="s">
        <v>1492</v>
      </c>
      <c r="F1130" s="2">
        <v>2</v>
      </c>
      <c r="G1130" s="80" t="s">
        <v>2811</v>
      </c>
      <c r="H1130" s="113" t="s">
        <v>2812</v>
      </c>
      <c r="I1130" s="1">
        <v>8179410.6799999997</v>
      </c>
      <c r="J1130" s="1"/>
      <c r="K1130" s="113"/>
      <c r="L1130" s="1" t="s">
        <v>2625</v>
      </c>
      <c r="M1130" s="114">
        <v>45138</v>
      </c>
      <c r="N1130" s="3">
        <v>45291</v>
      </c>
      <c r="O1130" s="113" t="s">
        <v>3410</v>
      </c>
      <c r="P1130" s="1" t="s">
        <v>2843</v>
      </c>
      <c r="Q1130" s="113" t="s">
        <v>2844</v>
      </c>
      <c r="R1130" s="1"/>
      <c r="S1130" s="2" t="s">
        <v>13</v>
      </c>
      <c r="T1130" s="141" t="s">
        <v>2816</v>
      </c>
      <c r="U1130" s="141"/>
      <c r="V1130" s="141"/>
      <c r="W1130" s="141"/>
    </row>
    <row r="1131" spans="1:23" ht="409.5" x14ac:dyDescent="0.25">
      <c r="A1131" s="2">
        <v>223</v>
      </c>
      <c r="B1131" s="2" t="s">
        <v>2652</v>
      </c>
      <c r="C1131" s="2" t="s">
        <v>2845</v>
      </c>
      <c r="D1131" s="2" t="s">
        <v>2846</v>
      </c>
      <c r="E1131" s="113" t="s">
        <v>24</v>
      </c>
      <c r="F1131" s="2">
        <v>1</v>
      </c>
      <c r="G1131" s="80" t="s">
        <v>2759</v>
      </c>
      <c r="H1131" s="113" t="s">
        <v>1475</v>
      </c>
      <c r="I1131" s="1">
        <v>57120</v>
      </c>
      <c r="J1131" s="1"/>
      <c r="K1131" s="113"/>
      <c r="L1131" s="1" t="s">
        <v>2625</v>
      </c>
      <c r="M1131" s="114">
        <v>45174</v>
      </c>
      <c r="N1131" s="3">
        <v>45291</v>
      </c>
      <c r="O1131" s="113" t="s">
        <v>3411</v>
      </c>
      <c r="P1131" s="1" t="s">
        <v>2848</v>
      </c>
      <c r="Q1131" s="113" t="s">
        <v>2849</v>
      </c>
      <c r="R1131" s="1"/>
      <c r="S1131" s="2" t="s">
        <v>13</v>
      </c>
      <c r="T1131" s="141"/>
      <c r="U1131" s="141"/>
      <c r="V1131" s="141"/>
      <c r="W1131" s="141"/>
    </row>
    <row r="1132" spans="1:23" ht="409.5" x14ac:dyDescent="0.25">
      <c r="A1132" s="59">
        <v>224</v>
      </c>
      <c r="B1132" s="2" t="s">
        <v>2673</v>
      </c>
      <c r="C1132" s="2" t="s">
        <v>2850</v>
      </c>
      <c r="D1132" s="2" t="s">
        <v>2851</v>
      </c>
      <c r="E1132" s="113" t="s">
        <v>24</v>
      </c>
      <c r="F1132" s="2">
        <v>1</v>
      </c>
      <c r="G1132" s="80" t="s">
        <v>2852</v>
      </c>
      <c r="H1132" s="113" t="s">
        <v>1475</v>
      </c>
      <c r="I1132" s="1">
        <v>59990.28</v>
      </c>
      <c r="J1132" s="1"/>
      <c r="K1132" s="113"/>
      <c r="L1132" s="1" t="s">
        <v>2625</v>
      </c>
      <c r="M1132" s="114">
        <v>44564</v>
      </c>
      <c r="N1132" s="113" t="s">
        <v>3412</v>
      </c>
      <c r="O1132" s="2" t="s">
        <v>2854</v>
      </c>
      <c r="P1132" s="1">
        <v>57491.28</v>
      </c>
      <c r="Q1132" s="113" t="s">
        <v>2855</v>
      </c>
      <c r="R1132" s="1"/>
      <c r="S1132" s="2" t="s">
        <v>13</v>
      </c>
      <c r="T1132" s="141" t="s">
        <v>2856</v>
      </c>
      <c r="U1132" s="141"/>
      <c r="V1132" s="141"/>
      <c r="W1132" s="141"/>
    </row>
    <row r="1133" spans="1:23" ht="220.5" x14ac:dyDescent="0.25">
      <c r="A1133" s="2">
        <v>225</v>
      </c>
      <c r="B1133" s="2" t="s">
        <v>2636</v>
      </c>
      <c r="C1133" s="2" t="s">
        <v>2857</v>
      </c>
      <c r="D1133" s="2" t="s">
        <v>2858</v>
      </c>
      <c r="E1133" s="113" t="s">
        <v>24</v>
      </c>
      <c r="F1133" s="2">
        <v>1</v>
      </c>
      <c r="G1133" s="80" t="s">
        <v>2706</v>
      </c>
      <c r="H1133" s="113" t="s">
        <v>15</v>
      </c>
      <c r="I1133" s="1">
        <v>119999.6</v>
      </c>
      <c r="J1133" s="1"/>
      <c r="K1133" s="113"/>
      <c r="L1133" s="1" t="s">
        <v>2625</v>
      </c>
      <c r="M1133" s="114" t="s">
        <v>2707</v>
      </c>
      <c r="N1133" s="113" t="s">
        <v>2859</v>
      </c>
      <c r="O1133" s="7" t="s">
        <v>1475</v>
      </c>
      <c r="P1133" s="1">
        <v>71999.759999999995</v>
      </c>
      <c r="Q1133" s="113" t="s">
        <v>2860</v>
      </c>
      <c r="R1133" s="1"/>
      <c r="S1133" s="2" t="s">
        <v>14</v>
      </c>
      <c r="T1133" s="141" t="s">
        <v>2861</v>
      </c>
      <c r="U1133" s="141"/>
      <c r="V1133" s="141"/>
      <c r="W1133" s="141"/>
    </row>
    <row r="1134" spans="1:23" ht="409.5" x14ac:dyDescent="0.25">
      <c r="A1134" s="59">
        <v>226</v>
      </c>
      <c r="B1134" s="2" t="s">
        <v>1553</v>
      </c>
      <c r="C1134" s="2" t="s">
        <v>2862</v>
      </c>
      <c r="D1134" s="2" t="s">
        <v>2863</v>
      </c>
      <c r="E1134" s="113" t="s">
        <v>24</v>
      </c>
      <c r="F1134" s="2">
        <v>1</v>
      </c>
      <c r="G1134" s="80" t="s">
        <v>2836</v>
      </c>
      <c r="H1134" s="113" t="s">
        <v>1475</v>
      </c>
      <c r="I1134" s="1">
        <v>47600</v>
      </c>
      <c r="J1134" s="1"/>
      <c r="K1134" s="113"/>
      <c r="L1134" s="1" t="s">
        <v>2625</v>
      </c>
      <c r="M1134" s="114">
        <v>45009</v>
      </c>
      <c r="N1134" s="113" t="s">
        <v>3413</v>
      </c>
      <c r="O1134" s="2" t="s">
        <v>2865</v>
      </c>
      <c r="P1134" s="1" t="s">
        <v>2866</v>
      </c>
      <c r="Q1134" s="113" t="s">
        <v>2867</v>
      </c>
      <c r="R1134" s="1"/>
      <c r="S1134" s="2" t="s">
        <v>13</v>
      </c>
      <c r="T1134" s="141" t="s">
        <v>2868</v>
      </c>
      <c r="U1134" s="141"/>
      <c r="V1134" s="141"/>
      <c r="W1134" s="141"/>
    </row>
    <row r="1135" spans="1:23" ht="409.5" x14ac:dyDescent="0.25">
      <c r="A1135" s="2">
        <v>227</v>
      </c>
      <c r="B1135" s="2" t="s">
        <v>2643</v>
      </c>
      <c r="C1135" s="2" t="s">
        <v>2869</v>
      </c>
      <c r="D1135" s="2" t="s">
        <v>2870</v>
      </c>
      <c r="E1135" s="113" t="s">
        <v>1492</v>
      </c>
      <c r="F1135" s="2">
        <v>3</v>
      </c>
      <c r="G1135" s="80" t="s">
        <v>2646</v>
      </c>
      <c r="H1135" s="113" t="s">
        <v>2647</v>
      </c>
      <c r="I1135" s="1">
        <v>6876697.5899999999</v>
      </c>
      <c r="J1135" s="1"/>
      <c r="K1135" s="113"/>
      <c r="L1135" s="1" t="s">
        <v>2625</v>
      </c>
      <c r="M1135" s="114">
        <v>45124</v>
      </c>
      <c r="N1135" s="113" t="s">
        <v>3414</v>
      </c>
      <c r="O1135" s="7" t="s">
        <v>1475</v>
      </c>
      <c r="P1135" s="1" t="s">
        <v>2872</v>
      </c>
      <c r="Q1135" s="113" t="s">
        <v>2873</v>
      </c>
      <c r="R1135" s="1"/>
      <c r="S1135" s="2" t="s">
        <v>13</v>
      </c>
      <c r="T1135" s="141" t="s">
        <v>2874</v>
      </c>
      <c r="U1135" s="141"/>
      <c r="V1135" s="141"/>
      <c r="W1135" s="141"/>
    </row>
    <row r="1136" spans="1:23" ht="409.5" x14ac:dyDescent="0.25">
      <c r="A1136" s="59">
        <v>228</v>
      </c>
      <c r="B1136" s="2" t="s">
        <v>2652</v>
      </c>
      <c r="C1136" s="2" t="s">
        <v>2875</v>
      </c>
      <c r="D1136" s="2" t="s">
        <v>2876</v>
      </c>
      <c r="E1136" s="113" t="s">
        <v>24</v>
      </c>
      <c r="F1136" s="2">
        <v>1</v>
      </c>
      <c r="G1136" s="80" t="s">
        <v>2759</v>
      </c>
      <c r="H1136" s="113" t="s">
        <v>1475</v>
      </c>
      <c r="I1136" s="1">
        <v>28322</v>
      </c>
      <c r="J1136" s="1"/>
      <c r="K1136" s="113"/>
      <c r="L1136" s="1" t="s">
        <v>2625</v>
      </c>
      <c r="M1136" s="114">
        <v>45170</v>
      </c>
      <c r="N1136" s="113" t="s">
        <v>3415</v>
      </c>
      <c r="O1136" s="7" t="s">
        <v>1475</v>
      </c>
      <c r="P1136" s="1" t="s">
        <v>2878</v>
      </c>
      <c r="Q1136" s="113" t="s">
        <v>2879</v>
      </c>
      <c r="R1136" s="1"/>
      <c r="S1136" s="2" t="s">
        <v>13</v>
      </c>
      <c r="T1136" s="141" t="s">
        <v>2880</v>
      </c>
      <c r="U1136" s="141"/>
      <c r="V1136" s="141"/>
      <c r="W1136" s="141"/>
    </row>
    <row r="1137" spans="1:23" ht="47.25" x14ac:dyDescent="0.25">
      <c r="A1137" s="2">
        <v>229</v>
      </c>
      <c r="B1137" s="2" t="s">
        <v>1969</v>
      </c>
      <c r="C1137" s="7" t="s">
        <v>2881</v>
      </c>
      <c r="D1137" s="2" t="s">
        <v>2882</v>
      </c>
      <c r="E1137" s="2" t="s">
        <v>1677</v>
      </c>
      <c r="F1137" s="2">
        <v>1</v>
      </c>
      <c r="G1137" s="2" t="s">
        <v>1176</v>
      </c>
      <c r="H1137" s="13" t="s">
        <v>1475</v>
      </c>
      <c r="I1137" s="244">
        <v>212400</v>
      </c>
      <c r="J1137" s="78"/>
      <c r="K1137" s="78"/>
      <c r="L1137" s="13" t="s">
        <v>1992</v>
      </c>
      <c r="M1137" s="26">
        <v>45946</v>
      </c>
      <c r="N1137" s="26">
        <v>46022</v>
      </c>
      <c r="O1137" s="78" t="s">
        <v>1475</v>
      </c>
      <c r="P1137" s="7">
        <v>0</v>
      </c>
      <c r="Q1137" s="13" t="s">
        <v>1475</v>
      </c>
      <c r="R1137" s="13"/>
      <c r="S1137" s="7" t="s">
        <v>14</v>
      </c>
      <c r="T1137" s="141" t="s">
        <v>2883</v>
      </c>
      <c r="U1137" s="142"/>
      <c r="V1137" s="142"/>
      <c r="W1137" s="142"/>
    </row>
    <row r="1138" spans="1:23" ht="47.25" x14ac:dyDescent="0.25">
      <c r="A1138" s="59">
        <v>230</v>
      </c>
      <c r="B1138" s="2" t="s">
        <v>1969</v>
      </c>
      <c r="C1138" s="7" t="s">
        <v>2884</v>
      </c>
      <c r="D1138" s="2" t="s">
        <v>2882</v>
      </c>
      <c r="E1138" s="2" t="s">
        <v>1677</v>
      </c>
      <c r="F1138" s="2">
        <v>3</v>
      </c>
      <c r="G1138" s="2" t="s">
        <v>2885</v>
      </c>
      <c r="H1138" s="13" t="s">
        <v>1475</v>
      </c>
      <c r="I1138" s="244">
        <v>20064</v>
      </c>
      <c r="J1138" s="78"/>
      <c r="K1138" s="78"/>
      <c r="L1138" s="13" t="s">
        <v>1992</v>
      </c>
      <c r="M1138" s="26">
        <v>45957</v>
      </c>
      <c r="N1138" s="26">
        <v>46022</v>
      </c>
      <c r="O1138" s="78" t="s">
        <v>1475</v>
      </c>
      <c r="P1138" s="7">
        <v>0</v>
      </c>
      <c r="Q1138" s="13" t="s">
        <v>1475</v>
      </c>
      <c r="R1138" s="13"/>
      <c r="S1138" s="7" t="s">
        <v>14</v>
      </c>
      <c r="T1138" s="141" t="s">
        <v>2886</v>
      </c>
      <c r="U1138" s="142"/>
      <c r="V1138" s="142"/>
      <c r="W1138" s="142"/>
    </row>
    <row r="1139" spans="1:23" ht="47.25" x14ac:dyDescent="0.25">
      <c r="A1139" s="2">
        <v>231</v>
      </c>
      <c r="B1139" s="2" t="s">
        <v>1969</v>
      </c>
      <c r="C1139" s="7" t="s">
        <v>2887</v>
      </c>
      <c r="D1139" s="2" t="s">
        <v>2882</v>
      </c>
      <c r="E1139" s="2" t="s">
        <v>1677</v>
      </c>
      <c r="F1139" s="2">
        <v>4</v>
      </c>
      <c r="G1139" s="2" t="s">
        <v>2888</v>
      </c>
      <c r="H1139" s="13" t="s">
        <v>1475</v>
      </c>
      <c r="I1139" s="244">
        <v>13360</v>
      </c>
      <c r="J1139" s="78"/>
      <c r="K1139" s="78"/>
      <c r="L1139" s="13" t="s">
        <v>1992</v>
      </c>
      <c r="M1139" s="26">
        <v>45957</v>
      </c>
      <c r="N1139" s="26">
        <v>46022</v>
      </c>
      <c r="O1139" s="78" t="s">
        <v>1475</v>
      </c>
      <c r="P1139" s="7">
        <v>0</v>
      </c>
      <c r="Q1139" s="13" t="s">
        <v>1475</v>
      </c>
      <c r="R1139" s="13"/>
      <c r="S1139" s="7" t="s">
        <v>14</v>
      </c>
      <c r="T1139" s="141" t="s">
        <v>2889</v>
      </c>
      <c r="U1139" s="142"/>
      <c r="V1139" s="142"/>
      <c r="W1139" s="142"/>
    </row>
    <row r="1140" spans="1:23" ht="47.25" x14ac:dyDescent="0.25">
      <c r="A1140" s="59">
        <v>232</v>
      </c>
      <c r="B1140" s="2" t="s">
        <v>1969</v>
      </c>
      <c r="C1140" s="7" t="s">
        <v>2890</v>
      </c>
      <c r="D1140" s="2" t="s">
        <v>2882</v>
      </c>
      <c r="E1140" s="2" t="s">
        <v>1677</v>
      </c>
      <c r="F1140" s="2">
        <v>1</v>
      </c>
      <c r="G1140" s="2" t="s">
        <v>2888</v>
      </c>
      <c r="H1140" s="13" t="s">
        <v>1475</v>
      </c>
      <c r="I1140" s="244">
        <v>2670</v>
      </c>
      <c r="J1140" s="78"/>
      <c r="K1140" s="78"/>
      <c r="L1140" s="13" t="s">
        <v>1992</v>
      </c>
      <c r="M1140" s="26">
        <v>45946</v>
      </c>
      <c r="N1140" s="26">
        <v>46022</v>
      </c>
      <c r="O1140" s="78" t="s">
        <v>1475</v>
      </c>
      <c r="P1140" s="7">
        <v>0</v>
      </c>
      <c r="Q1140" s="13" t="s">
        <v>1475</v>
      </c>
      <c r="R1140" s="13"/>
      <c r="S1140" s="7" t="s">
        <v>14</v>
      </c>
      <c r="T1140" s="141" t="s">
        <v>2891</v>
      </c>
      <c r="U1140" s="142"/>
      <c r="V1140" s="142"/>
      <c r="W1140" s="142"/>
    </row>
    <row r="1141" spans="1:23" ht="47.25" x14ac:dyDescent="0.25">
      <c r="A1141" s="2">
        <v>233</v>
      </c>
      <c r="B1141" s="2" t="s">
        <v>1969</v>
      </c>
      <c r="C1141" s="7" t="s">
        <v>2892</v>
      </c>
      <c r="D1141" s="2" t="s">
        <v>2882</v>
      </c>
      <c r="E1141" s="2" t="s">
        <v>1677</v>
      </c>
      <c r="F1141" s="2">
        <v>14</v>
      </c>
      <c r="G1141" s="2" t="s">
        <v>2893</v>
      </c>
      <c r="H1141" s="13" t="s">
        <v>1475</v>
      </c>
      <c r="I1141" s="244">
        <v>21000</v>
      </c>
      <c r="J1141" s="78"/>
      <c r="K1141" s="78"/>
      <c r="L1141" s="13" t="s">
        <v>1992</v>
      </c>
      <c r="M1141" s="26">
        <v>45957</v>
      </c>
      <c r="N1141" s="26">
        <v>46022</v>
      </c>
      <c r="O1141" s="78" t="s">
        <v>1475</v>
      </c>
      <c r="P1141" s="7">
        <v>0</v>
      </c>
      <c r="Q1141" s="13" t="s">
        <v>1475</v>
      </c>
      <c r="R1141" s="13"/>
      <c r="S1141" s="7" t="s">
        <v>14</v>
      </c>
      <c r="T1141" s="141" t="s">
        <v>2894</v>
      </c>
      <c r="U1141" s="142"/>
      <c r="V1141" s="142"/>
      <c r="W1141" s="142"/>
    </row>
    <row r="1142" spans="1:23" ht="47.25" x14ac:dyDescent="0.25">
      <c r="A1142" s="59">
        <v>234</v>
      </c>
      <c r="B1142" s="2" t="s">
        <v>1969</v>
      </c>
      <c r="C1142" s="7" t="s">
        <v>2895</v>
      </c>
      <c r="D1142" s="2" t="s">
        <v>2882</v>
      </c>
      <c r="E1142" s="2" t="s">
        <v>1677</v>
      </c>
      <c r="F1142" s="2">
        <v>1</v>
      </c>
      <c r="G1142" s="2" t="s">
        <v>1990</v>
      </c>
      <c r="H1142" s="13" t="s">
        <v>1475</v>
      </c>
      <c r="I1142" s="244">
        <v>15000</v>
      </c>
      <c r="J1142" s="78"/>
      <c r="K1142" s="78"/>
      <c r="L1142" s="13" t="s">
        <v>1992</v>
      </c>
      <c r="M1142" s="26">
        <v>45946</v>
      </c>
      <c r="N1142" s="26">
        <v>46022</v>
      </c>
      <c r="O1142" s="78" t="s">
        <v>1475</v>
      </c>
      <c r="P1142" s="7">
        <v>0</v>
      </c>
      <c r="Q1142" s="13" t="s">
        <v>1475</v>
      </c>
      <c r="R1142" s="13"/>
      <c r="S1142" s="7" t="s">
        <v>14</v>
      </c>
      <c r="T1142" s="141" t="s">
        <v>2896</v>
      </c>
      <c r="U1142" s="142"/>
      <c r="V1142" s="142"/>
      <c r="W1142" s="142"/>
    </row>
    <row r="1143" spans="1:23" ht="47.25" x14ac:dyDescent="0.25">
      <c r="A1143" s="2">
        <v>235</v>
      </c>
      <c r="B1143" s="2" t="s">
        <v>1969</v>
      </c>
      <c r="C1143" s="7" t="s">
        <v>2897</v>
      </c>
      <c r="D1143" s="2" t="s">
        <v>2882</v>
      </c>
      <c r="E1143" s="2" t="s">
        <v>1677</v>
      </c>
      <c r="F1143" s="2">
        <v>1</v>
      </c>
      <c r="G1143" s="2" t="s">
        <v>2898</v>
      </c>
      <c r="H1143" s="13" t="s">
        <v>1475</v>
      </c>
      <c r="I1143" s="244">
        <v>134000</v>
      </c>
      <c r="J1143" s="78"/>
      <c r="K1143" s="78"/>
      <c r="L1143" s="13" t="s">
        <v>1992</v>
      </c>
      <c r="M1143" s="26">
        <v>45946</v>
      </c>
      <c r="N1143" s="26">
        <v>46022</v>
      </c>
      <c r="O1143" s="78" t="s">
        <v>1475</v>
      </c>
      <c r="P1143" s="7">
        <v>0</v>
      </c>
      <c r="Q1143" s="13" t="s">
        <v>1475</v>
      </c>
      <c r="R1143" s="13"/>
      <c r="S1143" s="7" t="s">
        <v>14</v>
      </c>
      <c r="T1143" s="141" t="s">
        <v>2899</v>
      </c>
      <c r="U1143" s="142"/>
      <c r="V1143" s="142"/>
      <c r="W1143" s="142"/>
    </row>
    <row r="1144" spans="1:23" ht="47.25" x14ac:dyDescent="0.25">
      <c r="A1144" s="59">
        <v>236</v>
      </c>
      <c r="B1144" s="2" t="s">
        <v>1969</v>
      </c>
      <c r="C1144" s="7" t="s">
        <v>2900</v>
      </c>
      <c r="D1144" s="2" t="s">
        <v>2882</v>
      </c>
      <c r="E1144" s="2" t="s">
        <v>1677</v>
      </c>
      <c r="F1144" s="2">
        <v>2</v>
      </c>
      <c r="G1144" s="2" t="s">
        <v>1502</v>
      </c>
      <c r="H1144" s="13" t="s">
        <v>1475</v>
      </c>
      <c r="I1144" s="244">
        <v>300817</v>
      </c>
      <c r="J1144" s="78"/>
      <c r="K1144" s="78"/>
      <c r="L1144" s="13" t="s">
        <v>1992</v>
      </c>
      <c r="M1144" s="26">
        <v>45957</v>
      </c>
      <c r="N1144" s="26">
        <v>46022</v>
      </c>
      <c r="O1144" s="78" t="s">
        <v>1475</v>
      </c>
      <c r="P1144" s="7">
        <v>0</v>
      </c>
      <c r="Q1144" s="13" t="s">
        <v>1475</v>
      </c>
      <c r="R1144" s="13"/>
      <c r="S1144" s="7" t="s">
        <v>14</v>
      </c>
      <c r="T1144" s="141" t="s">
        <v>2901</v>
      </c>
      <c r="U1144" s="142"/>
      <c r="V1144" s="142"/>
      <c r="W1144" s="142"/>
    </row>
    <row r="1145" spans="1:23" ht="47.25" x14ac:dyDescent="0.25">
      <c r="A1145" s="2">
        <v>237</v>
      </c>
      <c r="B1145" s="2" t="s">
        <v>1969</v>
      </c>
      <c r="C1145" s="7" t="s">
        <v>2902</v>
      </c>
      <c r="D1145" s="2" t="s">
        <v>2882</v>
      </c>
      <c r="E1145" s="2" t="s">
        <v>1677</v>
      </c>
      <c r="F1145" s="2">
        <v>6</v>
      </c>
      <c r="G1145" s="2" t="s">
        <v>2903</v>
      </c>
      <c r="H1145" s="13" t="s">
        <v>1475</v>
      </c>
      <c r="I1145" s="244">
        <v>19875</v>
      </c>
      <c r="J1145" s="78"/>
      <c r="K1145" s="78"/>
      <c r="L1145" s="13" t="s">
        <v>1992</v>
      </c>
      <c r="M1145" s="26">
        <v>45957</v>
      </c>
      <c r="N1145" s="26">
        <v>46022</v>
      </c>
      <c r="O1145" s="78" t="s">
        <v>1475</v>
      </c>
      <c r="P1145" s="7">
        <v>0</v>
      </c>
      <c r="Q1145" s="13" t="s">
        <v>1475</v>
      </c>
      <c r="R1145" s="13"/>
      <c r="S1145" s="7" t="s">
        <v>14</v>
      </c>
      <c r="T1145" s="141" t="s">
        <v>2904</v>
      </c>
      <c r="U1145" s="142"/>
      <c r="V1145" s="142"/>
      <c r="W1145" s="142"/>
    </row>
    <row r="1146" spans="1:23" ht="236.25" x14ac:dyDescent="0.25">
      <c r="A1146" s="59">
        <v>238</v>
      </c>
      <c r="B1146" s="130" t="s">
        <v>2905</v>
      </c>
      <c r="C1146" s="33" t="s">
        <v>3416</v>
      </c>
      <c r="D1146" s="2" t="s">
        <v>3417</v>
      </c>
      <c r="E1146" s="113" t="s">
        <v>24</v>
      </c>
      <c r="F1146" s="130">
        <v>5</v>
      </c>
      <c r="G1146" s="130" t="s">
        <v>1556</v>
      </c>
      <c r="H1146" s="13" t="s">
        <v>1475</v>
      </c>
      <c r="I1146" s="245">
        <v>35105</v>
      </c>
      <c r="J1146" s="246"/>
      <c r="K1146" s="246"/>
      <c r="L1146" s="13" t="s">
        <v>1992</v>
      </c>
      <c r="M1146" s="247">
        <v>45439</v>
      </c>
      <c r="N1146" s="26">
        <v>45777</v>
      </c>
      <c r="O1146" s="248" t="s">
        <v>3418</v>
      </c>
      <c r="P1146" s="2" t="s">
        <v>3419</v>
      </c>
      <c r="Q1146" s="1" t="s">
        <v>3420</v>
      </c>
      <c r="R1146" s="131">
        <v>35547.5</v>
      </c>
      <c r="S1146" s="7" t="s">
        <v>2384</v>
      </c>
      <c r="T1146" s="186" t="s">
        <v>3421</v>
      </c>
      <c r="U1146" s="187"/>
      <c r="V1146" s="187"/>
      <c r="W1146" s="188"/>
    </row>
    <row r="1147" spans="1:23" ht="236.25" x14ac:dyDescent="0.25">
      <c r="A1147" s="2">
        <v>239</v>
      </c>
      <c r="B1147" s="130" t="s">
        <v>2905</v>
      </c>
      <c r="C1147" s="33" t="s">
        <v>3422</v>
      </c>
      <c r="D1147" s="2" t="s">
        <v>3423</v>
      </c>
      <c r="E1147" s="113" t="s">
        <v>24</v>
      </c>
      <c r="F1147" s="130">
        <v>3</v>
      </c>
      <c r="G1147" s="130" t="s">
        <v>1545</v>
      </c>
      <c r="H1147" s="13" t="s">
        <v>1475</v>
      </c>
      <c r="I1147" s="245">
        <v>18749.62</v>
      </c>
      <c r="J1147" s="246"/>
      <c r="K1147" s="246"/>
      <c r="L1147" s="13" t="s">
        <v>1992</v>
      </c>
      <c r="M1147" s="247">
        <v>45411</v>
      </c>
      <c r="N1147" s="26">
        <v>45777</v>
      </c>
      <c r="O1147" s="248" t="s">
        <v>3424</v>
      </c>
      <c r="P1147" s="2" t="s">
        <v>3425</v>
      </c>
      <c r="Q1147" s="1" t="s">
        <v>3426</v>
      </c>
      <c r="R1147" s="131">
        <v>19007.04</v>
      </c>
      <c r="S1147" s="7" t="s">
        <v>2384</v>
      </c>
      <c r="T1147" s="186" t="s">
        <v>3427</v>
      </c>
      <c r="U1147" s="187"/>
      <c r="V1147" s="187"/>
      <c r="W1147" s="188"/>
    </row>
    <row r="1148" spans="1:23" ht="63" x14ac:dyDescent="0.25">
      <c r="A1148" s="59">
        <v>240</v>
      </c>
      <c r="B1148" s="130" t="s">
        <v>2905</v>
      </c>
      <c r="C1148" s="33" t="s">
        <v>2906</v>
      </c>
      <c r="D1148" s="2" t="s">
        <v>2907</v>
      </c>
      <c r="E1148" s="130" t="s">
        <v>1492</v>
      </c>
      <c r="F1148" s="130">
        <v>5</v>
      </c>
      <c r="G1148" s="130" t="s">
        <v>2908</v>
      </c>
      <c r="H1148" s="13" t="s">
        <v>1475</v>
      </c>
      <c r="I1148" s="245">
        <v>344668.5</v>
      </c>
      <c r="J1148" s="246"/>
      <c r="K1148" s="246"/>
      <c r="L1148" s="131" t="s">
        <v>1495</v>
      </c>
      <c r="M1148" s="247">
        <v>45996</v>
      </c>
      <c r="N1148" s="26">
        <v>46422</v>
      </c>
      <c r="O1148" s="78" t="s">
        <v>1475</v>
      </c>
      <c r="P1148" s="7">
        <v>0</v>
      </c>
      <c r="Q1148" s="13" t="s">
        <v>1475</v>
      </c>
      <c r="R1148" s="131">
        <v>344668.5</v>
      </c>
      <c r="S1148" s="7" t="s">
        <v>2384</v>
      </c>
      <c r="T1148" s="249"/>
      <c r="U1148" s="250"/>
      <c r="V1148" s="250"/>
      <c r="W1148" s="251"/>
    </row>
    <row r="1149" spans="1:23" ht="94.5" x14ac:dyDescent="0.25">
      <c r="A1149" s="2">
        <v>241</v>
      </c>
      <c r="B1149" s="2" t="s">
        <v>1969</v>
      </c>
      <c r="C1149" s="7" t="s">
        <v>2909</v>
      </c>
      <c r="D1149" s="2" t="s">
        <v>2910</v>
      </c>
      <c r="E1149" s="2" t="s">
        <v>1677</v>
      </c>
      <c r="F1149" s="2">
        <v>2</v>
      </c>
      <c r="G1149" s="2" t="s">
        <v>2911</v>
      </c>
      <c r="H1149" s="13" t="s">
        <v>2912</v>
      </c>
      <c r="I1149" s="244">
        <v>398000</v>
      </c>
      <c r="J1149" s="78"/>
      <c r="K1149" s="78"/>
      <c r="L1149" s="13" t="s">
        <v>1992</v>
      </c>
      <c r="M1149" s="26">
        <v>45953</v>
      </c>
      <c r="N1149" s="26" t="s">
        <v>2913</v>
      </c>
      <c r="O1149" s="78" t="s">
        <v>1475</v>
      </c>
      <c r="P1149" s="7">
        <v>0</v>
      </c>
      <c r="Q1149" s="13" t="s">
        <v>1475</v>
      </c>
      <c r="R1149" s="244">
        <v>398000</v>
      </c>
      <c r="S1149" s="252" t="s">
        <v>1499</v>
      </c>
      <c r="T1149" s="141" t="s">
        <v>2914</v>
      </c>
      <c r="U1149" s="142"/>
      <c r="V1149" s="142"/>
      <c r="W1149" s="142"/>
    </row>
    <row r="1150" spans="1:23" ht="63" x14ac:dyDescent="0.25">
      <c r="A1150" s="59">
        <v>242</v>
      </c>
      <c r="B1150" s="2" t="s">
        <v>1969</v>
      </c>
      <c r="C1150" s="7" t="s">
        <v>2915</v>
      </c>
      <c r="D1150" s="2" t="s">
        <v>2910</v>
      </c>
      <c r="E1150" s="2" t="s">
        <v>1677</v>
      </c>
      <c r="F1150" s="2">
        <v>1</v>
      </c>
      <c r="G1150" s="2" t="s">
        <v>2916</v>
      </c>
      <c r="H1150" s="13" t="s">
        <v>1475</v>
      </c>
      <c r="I1150" s="244">
        <v>410940.2</v>
      </c>
      <c r="J1150" s="78"/>
      <c r="K1150" s="78"/>
      <c r="L1150" s="13" t="s">
        <v>1992</v>
      </c>
      <c r="M1150" s="26">
        <v>45953</v>
      </c>
      <c r="N1150" s="26" t="s">
        <v>2913</v>
      </c>
      <c r="O1150" s="78" t="s">
        <v>1475</v>
      </c>
      <c r="P1150" s="244">
        <v>410940.2</v>
      </c>
      <c r="Q1150" s="1" t="s">
        <v>3428</v>
      </c>
      <c r="R1150" s="244">
        <v>410940.2</v>
      </c>
      <c r="S1150" s="252" t="s">
        <v>1499</v>
      </c>
      <c r="T1150" s="141" t="s">
        <v>2917</v>
      </c>
      <c r="U1150" s="142"/>
      <c r="V1150" s="142"/>
      <c r="W1150" s="142"/>
    </row>
    <row r="1151" spans="1:23" ht="63" x14ac:dyDescent="0.25">
      <c r="A1151" s="2">
        <v>243</v>
      </c>
      <c r="B1151" s="2" t="s">
        <v>1969</v>
      </c>
      <c r="C1151" s="7" t="s">
        <v>2918</v>
      </c>
      <c r="D1151" s="2" t="s">
        <v>2910</v>
      </c>
      <c r="E1151" s="2" t="s">
        <v>1677</v>
      </c>
      <c r="F1151" s="2">
        <v>1</v>
      </c>
      <c r="G1151" s="2" t="s">
        <v>2919</v>
      </c>
      <c r="H1151" s="2" t="s">
        <v>1475</v>
      </c>
      <c r="I1151" s="244">
        <v>768277.4</v>
      </c>
      <c r="J1151" s="78"/>
      <c r="K1151" s="78"/>
      <c r="L1151" s="13" t="s">
        <v>1992</v>
      </c>
      <c r="M1151" s="26">
        <v>45953</v>
      </c>
      <c r="N1151" s="26" t="s">
        <v>2913</v>
      </c>
      <c r="O1151" s="78" t="s">
        <v>1475</v>
      </c>
      <c r="P1151" s="244">
        <v>768277.4</v>
      </c>
      <c r="Q1151" s="13" t="s">
        <v>3429</v>
      </c>
      <c r="R1151" s="244">
        <v>768277.4</v>
      </c>
      <c r="S1151" s="252" t="s">
        <v>1499</v>
      </c>
      <c r="T1151" s="141" t="s">
        <v>2920</v>
      </c>
      <c r="U1151" s="142"/>
      <c r="V1151" s="142"/>
      <c r="W1151" s="142"/>
    </row>
    <row r="1152" spans="1:23" ht="189" x14ac:dyDescent="0.25">
      <c r="A1152" s="59">
        <v>244</v>
      </c>
      <c r="B1152" s="2" t="s">
        <v>1969</v>
      </c>
      <c r="C1152" s="7" t="s">
        <v>2921</v>
      </c>
      <c r="D1152" s="2" t="s">
        <v>2910</v>
      </c>
      <c r="E1152" s="2" t="s">
        <v>1677</v>
      </c>
      <c r="F1152" s="2">
        <v>1</v>
      </c>
      <c r="G1152" s="2" t="s">
        <v>2235</v>
      </c>
      <c r="H1152" s="2" t="s">
        <v>1475</v>
      </c>
      <c r="I1152" s="244">
        <v>1687345</v>
      </c>
      <c r="J1152" s="78"/>
      <c r="K1152" s="78"/>
      <c r="L1152" s="13" t="s">
        <v>1992</v>
      </c>
      <c r="M1152" s="26">
        <v>45953</v>
      </c>
      <c r="N1152" s="3" t="s">
        <v>2922</v>
      </c>
      <c r="O1152" s="2" t="s">
        <v>3430</v>
      </c>
      <c r="P1152" s="244">
        <v>230505</v>
      </c>
      <c r="Q1152" s="13" t="s">
        <v>3431</v>
      </c>
      <c r="R1152" s="244">
        <v>230505</v>
      </c>
      <c r="S1152" s="252" t="s">
        <v>1499</v>
      </c>
      <c r="T1152" s="141" t="s">
        <v>2924</v>
      </c>
      <c r="U1152" s="142"/>
      <c r="V1152" s="142"/>
      <c r="W1152" s="142"/>
    </row>
    <row r="1153" spans="1:23" ht="63" x14ac:dyDescent="0.25">
      <c r="A1153" s="2">
        <v>245</v>
      </c>
      <c r="B1153" s="2" t="s">
        <v>1969</v>
      </c>
      <c r="C1153" s="7" t="s">
        <v>2925</v>
      </c>
      <c r="D1153" s="2" t="s">
        <v>2910</v>
      </c>
      <c r="E1153" s="2" t="s">
        <v>1677</v>
      </c>
      <c r="F1153" s="2">
        <v>1</v>
      </c>
      <c r="G1153" s="2" t="s">
        <v>1711</v>
      </c>
      <c r="H1153" s="2" t="s">
        <v>2926</v>
      </c>
      <c r="I1153" s="244">
        <v>1164631.05</v>
      </c>
      <c r="J1153" s="78"/>
      <c r="K1153" s="78"/>
      <c r="L1153" s="13" t="s">
        <v>1992</v>
      </c>
      <c r="M1153" s="26">
        <v>45953</v>
      </c>
      <c r="N1153" s="26" t="s">
        <v>2913</v>
      </c>
      <c r="O1153" s="78" t="s">
        <v>1475</v>
      </c>
      <c r="P1153" s="244">
        <v>1164631.05</v>
      </c>
      <c r="Q1153" s="13" t="s">
        <v>3429</v>
      </c>
      <c r="R1153" s="244">
        <v>1164631.05</v>
      </c>
      <c r="S1153" s="252" t="s">
        <v>1499</v>
      </c>
      <c r="T1153" s="141" t="s">
        <v>2927</v>
      </c>
      <c r="U1153" s="142"/>
      <c r="V1153" s="142"/>
      <c r="W1153" s="142"/>
    </row>
    <row r="1154" spans="1:23" ht="63" x14ac:dyDescent="0.25">
      <c r="A1154" s="59">
        <v>246</v>
      </c>
      <c r="B1154" s="2" t="s">
        <v>1969</v>
      </c>
      <c r="C1154" s="7" t="s">
        <v>2928</v>
      </c>
      <c r="D1154" s="2" t="s">
        <v>2910</v>
      </c>
      <c r="E1154" s="2" t="s">
        <v>1677</v>
      </c>
      <c r="F1154" s="2">
        <v>2</v>
      </c>
      <c r="G1154" s="2" t="s">
        <v>1711</v>
      </c>
      <c r="H1154" s="2" t="s">
        <v>2926</v>
      </c>
      <c r="I1154" s="244">
        <v>374888.25</v>
      </c>
      <c r="J1154" s="78"/>
      <c r="K1154" s="78"/>
      <c r="L1154" s="13" t="s">
        <v>1992</v>
      </c>
      <c r="M1154" s="26">
        <v>45965</v>
      </c>
      <c r="N1154" s="26" t="s">
        <v>2930</v>
      </c>
      <c r="O1154" s="78" t="s">
        <v>1475</v>
      </c>
      <c r="P1154" s="244">
        <v>374888.25</v>
      </c>
      <c r="Q1154" s="13" t="s">
        <v>3432</v>
      </c>
      <c r="R1154" s="244">
        <v>374888.25</v>
      </c>
      <c r="S1154" s="252" t="s">
        <v>1499</v>
      </c>
      <c r="T1154" s="141" t="s">
        <v>2931</v>
      </c>
      <c r="U1154" s="142"/>
      <c r="V1154" s="142"/>
      <c r="W1154" s="142"/>
    </row>
    <row r="1155" spans="1:23" ht="63" x14ac:dyDescent="0.25">
      <c r="A1155" s="2">
        <v>247</v>
      </c>
      <c r="B1155" s="2" t="s">
        <v>1969</v>
      </c>
      <c r="C1155" s="7" t="s">
        <v>2932</v>
      </c>
      <c r="D1155" s="2" t="s">
        <v>2910</v>
      </c>
      <c r="E1155" s="2" t="s">
        <v>1677</v>
      </c>
      <c r="F1155" s="2">
        <v>2</v>
      </c>
      <c r="G1155" s="2" t="s">
        <v>1711</v>
      </c>
      <c r="H1155" s="2" t="s">
        <v>2926</v>
      </c>
      <c r="I1155" s="244">
        <v>359515.2</v>
      </c>
      <c r="J1155" s="78"/>
      <c r="K1155" s="78"/>
      <c r="L1155" s="13" t="s">
        <v>1992</v>
      </c>
      <c r="M1155" s="26">
        <v>45965</v>
      </c>
      <c r="N1155" s="26" t="s">
        <v>2930</v>
      </c>
      <c r="O1155" s="78" t="s">
        <v>1475</v>
      </c>
      <c r="P1155" s="244">
        <v>359515.2</v>
      </c>
      <c r="Q1155" s="13" t="s">
        <v>3429</v>
      </c>
      <c r="R1155" s="244">
        <v>359515.2</v>
      </c>
      <c r="S1155" s="252" t="s">
        <v>1499</v>
      </c>
      <c r="T1155" s="141" t="s">
        <v>2933</v>
      </c>
      <c r="U1155" s="142"/>
      <c r="V1155" s="142"/>
      <c r="W1155" s="142"/>
    </row>
    <row r="1156" spans="1:23" ht="283.5" x14ac:dyDescent="0.25">
      <c r="A1156" s="59">
        <v>248</v>
      </c>
      <c r="B1156" s="2" t="s">
        <v>2934</v>
      </c>
      <c r="C1156" s="7" t="s">
        <v>2935</v>
      </c>
      <c r="D1156" s="2" t="s">
        <v>2936</v>
      </c>
      <c r="E1156" s="2" t="s">
        <v>1677</v>
      </c>
      <c r="F1156" s="2">
        <v>3</v>
      </c>
      <c r="G1156" s="2" t="s">
        <v>2937</v>
      </c>
      <c r="H1156" s="1" t="s">
        <v>2938</v>
      </c>
      <c r="I1156" s="244">
        <v>25275862.129999999</v>
      </c>
      <c r="J1156" s="78"/>
      <c r="K1156" s="78"/>
      <c r="L1156" s="1" t="s">
        <v>2939</v>
      </c>
      <c r="M1156" s="26">
        <v>45756</v>
      </c>
      <c r="N1156" s="26" t="s">
        <v>2940</v>
      </c>
      <c r="O1156" s="248" t="s">
        <v>3433</v>
      </c>
      <c r="P1156" s="1" t="s">
        <v>3434</v>
      </c>
      <c r="Q1156" s="1" t="s">
        <v>3435</v>
      </c>
      <c r="R1156" s="13">
        <v>25700666.539999999</v>
      </c>
      <c r="S1156" s="7" t="s">
        <v>2384</v>
      </c>
      <c r="T1156" s="186" t="s">
        <v>2942</v>
      </c>
      <c r="U1156" s="250"/>
      <c r="V1156" s="250"/>
      <c r="W1156" s="251"/>
    </row>
    <row r="1157" spans="1:23" ht="94.5" x14ac:dyDescent="0.25">
      <c r="A1157" s="2">
        <v>249</v>
      </c>
      <c r="B1157" s="2" t="s">
        <v>1969</v>
      </c>
      <c r="C1157" s="7" t="s">
        <v>3436</v>
      </c>
      <c r="D1157" s="2" t="s">
        <v>2910</v>
      </c>
      <c r="E1157" s="2" t="s">
        <v>1677</v>
      </c>
      <c r="F1157" s="2">
        <v>1</v>
      </c>
      <c r="G1157" s="2" t="s">
        <v>2911</v>
      </c>
      <c r="H1157" s="1" t="s">
        <v>3437</v>
      </c>
      <c r="I1157" s="244">
        <v>1252108</v>
      </c>
      <c r="J1157" s="78"/>
      <c r="K1157" s="78"/>
      <c r="L1157" s="13" t="s">
        <v>1992</v>
      </c>
      <c r="M1157" s="26">
        <v>46189</v>
      </c>
      <c r="N1157" s="26">
        <v>46234</v>
      </c>
      <c r="O1157" s="78" t="s">
        <v>1475</v>
      </c>
      <c r="P1157" s="7">
        <v>0</v>
      </c>
      <c r="Q1157" s="13" t="s">
        <v>1475</v>
      </c>
      <c r="R1157" s="244">
        <v>1252108</v>
      </c>
      <c r="S1157" s="7" t="s">
        <v>2384</v>
      </c>
      <c r="T1157" s="186" t="s">
        <v>3438</v>
      </c>
      <c r="U1157" s="187"/>
      <c r="V1157" s="187"/>
      <c r="W1157" s="188"/>
    </row>
    <row r="1158" spans="1:23" ht="63" x14ac:dyDescent="0.25">
      <c r="A1158" s="59">
        <v>250</v>
      </c>
      <c r="B1158" s="2" t="s">
        <v>1969</v>
      </c>
      <c r="C1158" s="7" t="s">
        <v>3439</v>
      </c>
      <c r="D1158" s="2" t="s">
        <v>2910</v>
      </c>
      <c r="E1158" s="2" t="s">
        <v>1677</v>
      </c>
      <c r="F1158" s="2">
        <v>1</v>
      </c>
      <c r="G1158" s="2" t="s">
        <v>2888</v>
      </c>
      <c r="H1158" s="1" t="s">
        <v>1475</v>
      </c>
      <c r="I1158" s="244">
        <v>213012.03</v>
      </c>
      <c r="J1158" s="78"/>
      <c r="K1158" s="78"/>
      <c r="L1158" s="13" t="s">
        <v>1992</v>
      </c>
      <c r="M1158" s="26">
        <v>46189</v>
      </c>
      <c r="N1158" s="26">
        <v>46234</v>
      </c>
      <c r="O1158" s="78" t="s">
        <v>1475</v>
      </c>
      <c r="P1158" s="7">
        <v>0</v>
      </c>
      <c r="Q1158" s="13" t="s">
        <v>1475</v>
      </c>
      <c r="R1158" s="244">
        <v>213012.03</v>
      </c>
      <c r="S1158" s="7" t="s">
        <v>2384</v>
      </c>
      <c r="T1158" s="186"/>
      <c r="U1158" s="187"/>
      <c r="V1158" s="187"/>
      <c r="W1158" s="188"/>
    </row>
    <row r="1159" spans="1:23" ht="63" x14ac:dyDescent="0.25">
      <c r="A1159" s="2">
        <v>251</v>
      </c>
      <c r="B1159" s="2" t="s">
        <v>1969</v>
      </c>
      <c r="C1159" s="7" t="s">
        <v>3440</v>
      </c>
      <c r="D1159" s="2" t="s">
        <v>2910</v>
      </c>
      <c r="E1159" s="2" t="s">
        <v>1677</v>
      </c>
      <c r="F1159" s="2">
        <v>1</v>
      </c>
      <c r="G1159" s="2" t="s">
        <v>1493</v>
      </c>
      <c r="H1159" s="1" t="s">
        <v>1475</v>
      </c>
      <c r="I1159" s="244">
        <v>921415</v>
      </c>
      <c r="J1159" s="78"/>
      <c r="K1159" s="78"/>
      <c r="L1159" s="13" t="s">
        <v>1992</v>
      </c>
      <c r="M1159" s="26">
        <v>46189</v>
      </c>
      <c r="N1159" s="26">
        <v>46234</v>
      </c>
      <c r="O1159" s="78" t="s">
        <v>1475</v>
      </c>
      <c r="P1159" s="7">
        <v>0</v>
      </c>
      <c r="Q1159" s="13" t="s">
        <v>1475</v>
      </c>
      <c r="R1159" s="244">
        <v>921415</v>
      </c>
      <c r="S1159" s="7" t="s">
        <v>2384</v>
      </c>
      <c r="T1159" s="186" t="s">
        <v>3441</v>
      </c>
      <c r="U1159" s="187"/>
      <c r="V1159" s="187"/>
      <c r="W1159" s="188"/>
    </row>
    <row r="1160" spans="1:23" ht="63" x14ac:dyDescent="0.25">
      <c r="A1160" s="59">
        <v>252</v>
      </c>
      <c r="B1160" s="2" t="s">
        <v>1969</v>
      </c>
      <c r="C1160" s="7" t="s">
        <v>3442</v>
      </c>
      <c r="D1160" s="2" t="s">
        <v>2910</v>
      </c>
      <c r="E1160" s="2" t="s">
        <v>1677</v>
      </c>
      <c r="F1160" s="2">
        <v>1</v>
      </c>
      <c r="G1160" s="2" t="s">
        <v>1711</v>
      </c>
      <c r="H1160" s="1" t="s">
        <v>1475</v>
      </c>
      <c r="I1160" s="244">
        <v>17151.75</v>
      </c>
      <c r="J1160" s="78"/>
      <c r="K1160" s="78"/>
      <c r="L1160" s="13" t="s">
        <v>1992</v>
      </c>
      <c r="M1160" s="26">
        <v>46189</v>
      </c>
      <c r="N1160" s="26">
        <v>46234</v>
      </c>
      <c r="O1160" s="78" t="s">
        <v>1475</v>
      </c>
      <c r="P1160" s="7">
        <v>0</v>
      </c>
      <c r="Q1160" s="13" t="s">
        <v>1475</v>
      </c>
      <c r="R1160" s="244">
        <v>17151.75</v>
      </c>
      <c r="S1160" s="7" t="s">
        <v>2384</v>
      </c>
      <c r="T1160" s="186" t="s">
        <v>3443</v>
      </c>
      <c r="U1160" s="187"/>
      <c r="V1160" s="187"/>
      <c r="W1160" s="188"/>
    </row>
    <row r="1161" spans="1:23" ht="63" x14ac:dyDescent="0.25">
      <c r="A1161" s="2">
        <v>253</v>
      </c>
      <c r="B1161" s="2" t="s">
        <v>1969</v>
      </c>
      <c r="C1161" s="7" t="s">
        <v>3444</v>
      </c>
      <c r="D1161" s="2" t="s">
        <v>2910</v>
      </c>
      <c r="E1161" s="2" t="s">
        <v>1677</v>
      </c>
      <c r="F1161" s="2">
        <v>1</v>
      </c>
      <c r="G1161" s="2" t="s">
        <v>2235</v>
      </c>
      <c r="H1161" s="1" t="s">
        <v>1475</v>
      </c>
      <c r="I1161" s="244">
        <f>2913680+2904000</f>
        <v>5817680</v>
      </c>
      <c r="J1161" s="78"/>
      <c r="K1161" s="78"/>
      <c r="L1161" s="13" t="s">
        <v>1992</v>
      </c>
      <c r="M1161" s="26">
        <v>46189</v>
      </c>
      <c r="N1161" s="26">
        <v>46234</v>
      </c>
      <c r="O1161" s="78" t="s">
        <v>1475</v>
      </c>
      <c r="P1161" s="7">
        <v>0</v>
      </c>
      <c r="Q1161" s="13" t="s">
        <v>1475</v>
      </c>
      <c r="R1161" s="244">
        <f>2913680+2904000</f>
        <v>5817680</v>
      </c>
      <c r="S1161" s="7" t="s">
        <v>2384</v>
      </c>
      <c r="T1161" s="201"/>
      <c r="U1161" s="202"/>
      <c r="V1161" s="202"/>
      <c r="W1161" s="203"/>
    </row>
    <row r="1162" spans="1:23" ht="204.75" x14ac:dyDescent="0.25">
      <c r="A1162" s="59">
        <v>254</v>
      </c>
      <c r="B1162" s="2" t="s">
        <v>3445</v>
      </c>
      <c r="C1162" s="2" t="s">
        <v>3446</v>
      </c>
      <c r="D1162" s="2" t="s">
        <v>3447</v>
      </c>
      <c r="E1162" s="2" t="s">
        <v>3448</v>
      </c>
      <c r="F1162" s="2">
        <v>1</v>
      </c>
      <c r="G1162" s="2" t="s">
        <v>3449</v>
      </c>
      <c r="H1162" s="1" t="s">
        <v>1475</v>
      </c>
      <c r="I1162" s="253">
        <v>12077358.880000001</v>
      </c>
      <c r="J1162" s="14"/>
      <c r="K1162" s="14"/>
      <c r="L1162" s="1" t="s">
        <v>3450</v>
      </c>
      <c r="M1162" s="3">
        <v>45785</v>
      </c>
      <c r="N1162" s="3">
        <v>46273</v>
      </c>
      <c r="O1162" s="14" t="s">
        <v>3451</v>
      </c>
      <c r="P1162" s="2" t="s">
        <v>3452</v>
      </c>
      <c r="Q1162" s="1" t="s">
        <v>3453</v>
      </c>
      <c r="R1162" s="1"/>
      <c r="S1162" s="254" t="s">
        <v>1476</v>
      </c>
      <c r="T1162" s="1"/>
      <c r="U1162" s="1"/>
      <c r="V1162" s="1"/>
      <c r="W1162" s="1"/>
    </row>
    <row r="1163" spans="1:23" ht="267.75" x14ac:dyDescent="0.25">
      <c r="A1163" s="2">
        <v>255</v>
      </c>
      <c r="B1163" s="2" t="s">
        <v>3454</v>
      </c>
      <c r="C1163" s="7" t="s">
        <v>3455</v>
      </c>
      <c r="D1163" s="2" t="s">
        <v>3456</v>
      </c>
      <c r="E1163" s="2" t="s">
        <v>3448</v>
      </c>
      <c r="F1163" s="2">
        <v>1</v>
      </c>
      <c r="G1163" s="2" t="s">
        <v>3449</v>
      </c>
      <c r="H1163" s="13" t="s">
        <v>1475</v>
      </c>
      <c r="I1163" s="244">
        <v>1451954.58</v>
      </c>
      <c r="J1163" s="78"/>
      <c r="K1163" s="78"/>
      <c r="L1163" s="13" t="s">
        <v>3450</v>
      </c>
      <c r="M1163" s="3">
        <v>45874</v>
      </c>
      <c r="N1163" s="3">
        <v>46243</v>
      </c>
      <c r="O1163" s="248" t="s">
        <v>3457</v>
      </c>
      <c r="P1163" s="2" t="s">
        <v>3458</v>
      </c>
      <c r="Q1163" s="13" t="s">
        <v>3453</v>
      </c>
      <c r="R1163" s="13"/>
      <c r="S1163" s="255" t="s">
        <v>1476</v>
      </c>
      <c r="T1163" s="13"/>
      <c r="U1163" s="13"/>
      <c r="V1163" s="13"/>
      <c r="W1163" s="13"/>
    </row>
    <row r="1164" spans="1:23" ht="189" x14ac:dyDescent="0.25">
      <c r="A1164" s="59">
        <v>256</v>
      </c>
      <c r="B1164" s="2" t="s">
        <v>3459</v>
      </c>
      <c r="C1164" s="7" t="s">
        <v>3460</v>
      </c>
      <c r="D1164" s="2" t="s">
        <v>3461</v>
      </c>
      <c r="E1164" s="2" t="s">
        <v>3448</v>
      </c>
      <c r="F1164" s="2">
        <v>1</v>
      </c>
      <c r="G1164" s="2" t="s">
        <v>3449</v>
      </c>
      <c r="H1164" s="13" t="s">
        <v>1475</v>
      </c>
      <c r="I1164" s="244">
        <v>5984943.3600000003</v>
      </c>
      <c r="J1164" s="78"/>
      <c r="K1164" s="78"/>
      <c r="L1164" s="1" t="s">
        <v>3450</v>
      </c>
      <c r="M1164" s="15" t="s">
        <v>3462</v>
      </c>
      <c r="N1164" s="15" t="s">
        <v>3463</v>
      </c>
      <c r="O1164" s="14" t="s">
        <v>3464</v>
      </c>
      <c r="P1164" s="2" t="s">
        <v>3465</v>
      </c>
      <c r="Q1164" s="13" t="s">
        <v>3453</v>
      </c>
      <c r="R1164" s="13"/>
      <c r="S1164" s="256" t="s">
        <v>1476</v>
      </c>
      <c r="T1164" s="13"/>
      <c r="U1164" s="13"/>
      <c r="V1164" s="13"/>
      <c r="W1164" s="13"/>
    </row>
    <row r="1165" spans="1:23" ht="189" x14ac:dyDescent="0.25">
      <c r="A1165" s="2">
        <v>257</v>
      </c>
      <c r="B1165" s="2" t="s">
        <v>3466</v>
      </c>
      <c r="C1165" s="7" t="s">
        <v>3467</v>
      </c>
      <c r="D1165" s="2" t="s">
        <v>3468</v>
      </c>
      <c r="E1165" s="2" t="s">
        <v>3448</v>
      </c>
      <c r="F1165" s="2">
        <v>1</v>
      </c>
      <c r="G1165" s="2" t="s">
        <v>3449</v>
      </c>
      <c r="H1165" s="13" t="s">
        <v>1475</v>
      </c>
      <c r="I1165" s="244" t="s">
        <v>3469</v>
      </c>
      <c r="J1165" s="78" t="s">
        <v>3450</v>
      </c>
      <c r="K1165" s="78">
        <v>45789</v>
      </c>
      <c r="L1165" s="1" t="s">
        <v>3450</v>
      </c>
      <c r="M1165" s="16" t="s">
        <v>3470</v>
      </c>
      <c r="N1165" s="15" t="s">
        <v>3471</v>
      </c>
      <c r="O1165" s="14" t="s">
        <v>3472</v>
      </c>
      <c r="P1165" s="2" t="s">
        <v>3473</v>
      </c>
      <c r="Q1165" s="15" t="s">
        <v>3453</v>
      </c>
      <c r="R1165" s="13"/>
      <c r="S1165" s="256" t="s">
        <v>1476</v>
      </c>
      <c r="T1165" s="13"/>
      <c r="U1165" s="13"/>
      <c r="V1165" s="13"/>
      <c r="W1165" s="13"/>
    </row>
    <row r="1166" spans="1:23" ht="189" x14ac:dyDescent="0.25">
      <c r="A1166" s="59">
        <v>258</v>
      </c>
      <c r="B1166" s="2" t="s">
        <v>3474</v>
      </c>
      <c r="C1166" s="7" t="s">
        <v>3475</v>
      </c>
      <c r="D1166" s="2" t="s">
        <v>3476</v>
      </c>
      <c r="E1166" s="2" t="s">
        <v>3448</v>
      </c>
      <c r="F1166" s="2">
        <v>1</v>
      </c>
      <c r="G1166" s="2" t="s">
        <v>3449</v>
      </c>
      <c r="H1166" s="13" t="s">
        <v>1475</v>
      </c>
      <c r="I1166" s="244" t="s">
        <v>3477</v>
      </c>
      <c r="J1166" s="78"/>
      <c r="K1166" s="78"/>
      <c r="L1166" s="13" t="s">
        <v>3450</v>
      </c>
      <c r="M1166" s="13" t="s">
        <v>3478</v>
      </c>
      <c r="N1166" s="13" t="s">
        <v>3479</v>
      </c>
      <c r="O1166" s="14" t="s">
        <v>3480</v>
      </c>
      <c r="P1166" s="2" t="s">
        <v>3481</v>
      </c>
      <c r="Q1166" s="15" t="s">
        <v>3453</v>
      </c>
      <c r="R1166" s="13"/>
      <c r="S1166" s="255" t="s">
        <v>13</v>
      </c>
      <c r="T1166" s="13"/>
      <c r="U1166" s="13"/>
      <c r="V1166" s="13"/>
      <c r="W1166" s="13"/>
    </row>
    <row r="1167" spans="1:23" ht="267.75" x14ac:dyDescent="0.25">
      <c r="A1167" s="2">
        <v>259</v>
      </c>
      <c r="B1167" s="2" t="s">
        <v>3482</v>
      </c>
      <c r="C1167" s="7" t="s">
        <v>3483</v>
      </c>
      <c r="D1167" s="2" t="s">
        <v>3484</v>
      </c>
      <c r="E1167" s="2" t="s">
        <v>3448</v>
      </c>
      <c r="F1167" s="2">
        <v>1</v>
      </c>
      <c r="G1167" s="2" t="s">
        <v>3449</v>
      </c>
      <c r="H1167" s="13" t="s">
        <v>1475</v>
      </c>
      <c r="I1167" s="244">
        <v>5369366.7800000003</v>
      </c>
      <c r="J1167" s="78"/>
      <c r="K1167" s="78"/>
      <c r="L1167" s="13" t="s">
        <v>3450</v>
      </c>
      <c r="M1167" s="26">
        <v>45786</v>
      </c>
      <c r="N1167" s="26">
        <v>46274</v>
      </c>
      <c r="O1167" s="248" t="s">
        <v>3485</v>
      </c>
      <c r="P1167" s="2" t="s">
        <v>3486</v>
      </c>
      <c r="Q1167" s="15" t="s">
        <v>3453</v>
      </c>
      <c r="R1167" s="13"/>
      <c r="S1167" s="2" t="s">
        <v>13</v>
      </c>
      <c r="T1167" s="13"/>
      <c r="U1167" s="13"/>
      <c r="V1167" s="13"/>
      <c r="W1167" s="13"/>
    </row>
    <row r="1168" spans="1:23" ht="204.75" x14ac:dyDescent="0.25">
      <c r="A1168" s="59">
        <v>260</v>
      </c>
      <c r="B1168" s="2" t="s">
        <v>3487</v>
      </c>
      <c r="C1168" s="2" t="s">
        <v>3488</v>
      </c>
      <c r="D1168" s="2" t="s">
        <v>3489</v>
      </c>
      <c r="E1168" s="2" t="s">
        <v>3448</v>
      </c>
      <c r="F1168" s="2">
        <v>1</v>
      </c>
      <c r="G1168" s="2" t="s">
        <v>3449</v>
      </c>
      <c r="H1168" s="1" t="s">
        <v>1475</v>
      </c>
      <c r="I1168" s="14">
        <v>10882226.529999999</v>
      </c>
      <c r="J1168" s="14"/>
      <c r="K1168" s="14"/>
      <c r="L1168" s="1" t="s">
        <v>3450</v>
      </c>
      <c r="M1168" s="3">
        <v>45789</v>
      </c>
      <c r="N1168" s="3">
        <v>46277</v>
      </c>
      <c r="O1168" s="14" t="s">
        <v>3490</v>
      </c>
      <c r="P1168" s="2" t="s">
        <v>3491</v>
      </c>
      <c r="Q1168" s="1" t="s">
        <v>3453</v>
      </c>
      <c r="R1168" s="1"/>
      <c r="S1168" s="2" t="s">
        <v>1476</v>
      </c>
      <c r="T1168" s="13"/>
      <c r="U1168" s="13"/>
      <c r="V1168" s="13"/>
      <c r="W1168" s="13"/>
    </row>
    <row r="1169" spans="1:23" ht="220.5" x14ac:dyDescent="0.25">
      <c r="A1169" s="2">
        <v>261</v>
      </c>
      <c r="B1169" s="2" t="s">
        <v>3492</v>
      </c>
      <c r="C1169" s="7" t="s">
        <v>3493</v>
      </c>
      <c r="D1169" s="2" t="s">
        <v>3494</v>
      </c>
      <c r="E1169" s="2" t="s">
        <v>3448</v>
      </c>
      <c r="F1169" s="2">
        <v>1</v>
      </c>
      <c r="G1169" s="2" t="s">
        <v>3449</v>
      </c>
      <c r="H1169" s="13" t="s">
        <v>3448</v>
      </c>
      <c r="I1169" s="244" t="s">
        <v>3495</v>
      </c>
      <c r="J1169" s="78"/>
      <c r="K1169" s="78"/>
      <c r="L1169" s="13" t="s">
        <v>3450</v>
      </c>
      <c r="M1169" s="26">
        <v>45792</v>
      </c>
      <c r="N1169" s="26">
        <v>46022</v>
      </c>
      <c r="O1169" s="14" t="s">
        <v>3496</v>
      </c>
      <c r="P1169" s="2" t="s">
        <v>3497</v>
      </c>
      <c r="Q1169" s="26">
        <v>46141</v>
      </c>
      <c r="R1169" s="13"/>
      <c r="S1169" s="7" t="s">
        <v>13</v>
      </c>
      <c r="T1169" s="13"/>
      <c r="U1169" s="13"/>
      <c r="V1169" s="13"/>
      <c r="W1169" s="13"/>
    </row>
  </sheetData>
  <autoFilter ref="A1:Q906" xr:uid="{660E4C9C-93DC-40B4-914E-10B89797306F}">
    <filterColumn colId="13" showButton="0"/>
  </autoFilter>
  <mergeCells count="1829">
    <mergeCell ref="T1157:W1157"/>
    <mergeCell ref="T1158:W1158"/>
    <mergeCell ref="T1159:W1159"/>
    <mergeCell ref="T1160:W1160"/>
    <mergeCell ref="T1161:W1161"/>
    <mergeCell ref="T1151:W1151"/>
    <mergeCell ref="T1152:W1152"/>
    <mergeCell ref="T1153:W1153"/>
    <mergeCell ref="T1154:W1154"/>
    <mergeCell ref="T1155:W1155"/>
    <mergeCell ref="T1156:W1156"/>
    <mergeCell ref="T1145:W1145"/>
    <mergeCell ref="T1146:W1146"/>
    <mergeCell ref="T1147:W1147"/>
    <mergeCell ref="T1148:W1148"/>
    <mergeCell ref="T1149:W1149"/>
    <mergeCell ref="T1150:W1150"/>
    <mergeCell ref="T1139:W1139"/>
    <mergeCell ref="T1140:W1140"/>
    <mergeCell ref="T1141:W1141"/>
    <mergeCell ref="T1142:W1142"/>
    <mergeCell ref="T1143:W1143"/>
    <mergeCell ref="T1144:W1144"/>
    <mergeCell ref="T1133:W1133"/>
    <mergeCell ref="T1134:W1134"/>
    <mergeCell ref="T1135:W1135"/>
    <mergeCell ref="T1136:W1136"/>
    <mergeCell ref="T1137:W1137"/>
    <mergeCell ref="T1138:W1138"/>
    <mergeCell ref="T1127:W1127"/>
    <mergeCell ref="T1128:W1128"/>
    <mergeCell ref="T1129:W1129"/>
    <mergeCell ref="T1130:W1130"/>
    <mergeCell ref="T1131:W1131"/>
    <mergeCell ref="T1132:W1132"/>
    <mergeCell ref="T1121:W1121"/>
    <mergeCell ref="T1122:W1122"/>
    <mergeCell ref="T1123:W1123"/>
    <mergeCell ref="T1124:W1124"/>
    <mergeCell ref="T1125:W1125"/>
    <mergeCell ref="T1126:W1126"/>
    <mergeCell ref="T1115:W1115"/>
    <mergeCell ref="T1116:W1116"/>
    <mergeCell ref="T1117:W1117"/>
    <mergeCell ref="T1118:W1118"/>
    <mergeCell ref="T1119:W1119"/>
    <mergeCell ref="T1120:W1120"/>
    <mergeCell ref="T1109:W1109"/>
    <mergeCell ref="T1110:W1110"/>
    <mergeCell ref="T1111:W1111"/>
    <mergeCell ref="T1112:W1112"/>
    <mergeCell ref="T1113:W1113"/>
    <mergeCell ref="T1114:W1114"/>
    <mergeCell ref="T1103:W1103"/>
    <mergeCell ref="T1104:W1104"/>
    <mergeCell ref="T1105:W1105"/>
    <mergeCell ref="T1106:W1106"/>
    <mergeCell ref="T1107:W1107"/>
    <mergeCell ref="T1108:W1108"/>
    <mergeCell ref="T1097:W1097"/>
    <mergeCell ref="T1098:W1098"/>
    <mergeCell ref="T1099:W1099"/>
    <mergeCell ref="T1100:W1100"/>
    <mergeCell ref="T1101:W1101"/>
    <mergeCell ref="T1102:W1102"/>
    <mergeCell ref="T1091:W1091"/>
    <mergeCell ref="T1092:W1092"/>
    <mergeCell ref="T1093:W1093"/>
    <mergeCell ref="T1094:W1094"/>
    <mergeCell ref="T1095:W1095"/>
    <mergeCell ref="T1096:W1096"/>
    <mergeCell ref="T1085:W1085"/>
    <mergeCell ref="T1086:W1086"/>
    <mergeCell ref="T1087:W1087"/>
    <mergeCell ref="T1088:W1088"/>
    <mergeCell ref="T1089:W1089"/>
    <mergeCell ref="T1090:W1090"/>
    <mergeCell ref="T1079:W1079"/>
    <mergeCell ref="T1080:W1080"/>
    <mergeCell ref="T1081:W1081"/>
    <mergeCell ref="T1082:W1082"/>
    <mergeCell ref="T1083:W1083"/>
    <mergeCell ref="T1084:W1084"/>
    <mergeCell ref="T1073:W1073"/>
    <mergeCell ref="T1074:W1074"/>
    <mergeCell ref="T1075:W1075"/>
    <mergeCell ref="T1076:W1076"/>
    <mergeCell ref="T1077:W1077"/>
    <mergeCell ref="T1078:W1078"/>
    <mergeCell ref="T1067:W1067"/>
    <mergeCell ref="T1068:W1068"/>
    <mergeCell ref="T1069:W1069"/>
    <mergeCell ref="T1070:W1070"/>
    <mergeCell ref="T1071:W1071"/>
    <mergeCell ref="T1072:W1072"/>
    <mergeCell ref="T1061:W1061"/>
    <mergeCell ref="T1062:W1062"/>
    <mergeCell ref="T1063:W1063"/>
    <mergeCell ref="T1064:W1064"/>
    <mergeCell ref="T1065:W1065"/>
    <mergeCell ref="T1066:W1066"/>
    <mergeCell ref="T1055:W1055"/>
    <mergeCell ref="T1056:W1056"/>
    <mergeCell ref="T1057:W1057"/>
    <mergeCell ref="T1058:W1058"/>
    <mergeCell ref="T1059:W1059"/>
    <mergeCell ref="T1060:W1060"/>
    <mergeCell ref="T1049:W1049"/>
    <mergeCell ref="T1050:W1050"/>
    <mergeCell ref="T1051:W1051"/>
    <mergeCell ref="T1052:W1052"/>
    <mergeCell ref="T1053:W1053"/>
    <mergeCell ref="T1054:W1054"/>
    <mergeCell ref="T1043:W1043"/>
    <mergeCell ref="T1044:W1044"/>
    <mergeCell ref="T1045:W1045"/>
    <mergeCell ref="T1046:W1046"/>
    <mergeCell ref="T1047:W1047"/>
    <mergeCell ref="T1048:W1048"/>
    <mergeCell ref="T1037:W1037"/>
    <mergeCell ref="T1038:W1038"/>
    <mergeCell ref="T1039:W1039"/>
    <mergeCell ref="T1040:W1040"/>
    <mergeCell ref="T1041:W1041"/>
    <mergeCell ref="T1042:W1042"/>
    <mergeCell ref="T1031:W1031"/>
    <mergeCell ref="T1032:W1032"/>
    <mergeCell ref="T1033:W1033"/>
    <mergeCell ref="T1034:W1034"/>
    <mergeCell ref="T1035:W1035"/>
    <mergeCell ref="T1036:W1036"/>
    <mergeCell ref="T1025:W1025"/>
    <mergeCell ref="T1026:W1026"/>
    <mergeCell ref="T1027:W1027"/>
    <mergeCell ref="T1028:W1028"/>
    <mergeCell ref="T1029:W1029"/>
    <mergeCell ref="T1030:W1030"/>
    <mergeCell ref="T1019:W1019"/>
    <mergeCell ref="T1020:W1020"/>
    <mergeCell ref="T1021:W1021"/>
    <mergeCell ref="T1022:W1022"/>
    <mergeCell ref="T1023:W1023"/>
    <mergeCell ref="T1024:W1024"/>
    <mergeCell ref="T1013:W1013"/>
    <mergeCell ref="T1014:W1014"/>
    <mergeCell ref="T1015:W1015"/>
    <mergeCell ref="T1016:W1016"/>
    <mergeCell ref="T1017:W1017"/>
    <mergeCell ref="T1018:W1018"/>
    <mergeCell ref="T1007:W1007"/>
    <mergeCell ref="T1008:W1008"/>
    <mergeCell ref="T1009:W1009"/>
    <mergeCell ref="T1010:W1010"/>
    <mergeCell ref="T1011:W1011"/>
    <mergeCell ref="T1012:W1012"/>
    <mergeCell ref="T1001:W1001"/>
    <mergeCell ref="T1002:W1002"/>
    <mergeCell ref="T1003:W1003"/>
    <mergeCell ref="T1004:W1004"/>
    <mergeCell ref="T1005:W1005"/>
    <mergeCell ref="T1006:W1006"/>
    <mergeCell ref="T995:W995"/>
    <mergeCell ref="T996:W996"/>
    <mergeCell ref="T997:W997"/>
    <mergeCell ref="T998:W998"/>
    <mergeCell ref="T999:W999"/>
    <mergeCell ref="T1000:W1000"/>
    <mergeCell ref="T989:W989"/>
    <mergeCell ref="T990:W990"/>
    <mergeCell ref="T991:W991"/>
    <mergeCell ref="T992:W992"/>
    <mergeCell ref="T993:W993"/>
    <mergeCell ref="T994:W994"/>
    <mergeCell ref="T983:W983"/>
    <mergeCell ref="T984:W984"/>
    <mergeCell ref="T985:W985"/>
    <mergeCell ref="T986:W986"/>
    <mergeCell ref="T987:W987"/>
    <mergeCell ref="T988:W988"/>
    <mergeCell ref="T977:W977"/>
    <mergeCell ref="T978:W978"/>
    <mergeCell ref="T979:W979"/>
    <mergeCell ref="T980:W980"/>
    <mergeCell ref="T981:W981"/>
    <mergeCell ref="T982:W982"/>
    <mergeCell ref="T971:W971"/>
    <mergeCell ref="T972:W972"/>
    <mergeCell ref="T973:W973"/>
    <mergeCell ref="T974:W974"/>
    <mergeCell ref="T975:W975"/>
    <mergeCell ref="T976:W976"/>
    <mergeCell ref="T965:W965"/>
    <mergeCell ref="T966:W966"/>
    <mergeCell ref="T967:W967"/>
    <mergeCell ref="T968:W968"/>
    <mergeCell ref="T969:W969"/>
    <mergeCell ref="T970:W970"/>
    <mergeCell ref="T959:W959"/>
    <mergeCell ref="T960:W960"/>
    <mergeCell ref="T961:W961"/>
    <mergeCell ref="T962:W962"/>
    <mergeCell ref="T963:W963"/>
    <mergeCell ref="T964:W964"/>
    <mergeCell ref="T953:W953"/>
    <mergeCell ref="T954:W954"/>
    <mergeCell ref="T955:W955"/>
    <mergeCell ref="T956:W956"/>
    <mergeCell ref="T957:W957"/>
    <mergeCell ref="T958:W958"/>
    <mergeCell ref="T947:W947"/>
    <mergeCell ref="T948:W948"/>
    <mergeCell ref="T949:W949"/>
    <mergeCell ref="T950:W950"/>
    <mergeCell ref="T951:W951"/>
    <mergeCell ref="T952:W952"/>
    <mergeCell ref="T940:W940"/>
    <mergeCell ref="T941:W941"/>
    <mergeCell ref="T943:W943"/>
    <mergeCell ref="T944:W944"/>
    <mergeCell ref="T945:W945"/>
    <mergeCell ref="T946:W946"/>
    <mergeCell ref="P936:P938"/>
    <mergeCell ref="Q936:Q938"/>
    <mergeCell ref="R936:R938"/>
    <mergeCell ref="S936:S938"/>
    <mergeCell ref="T936:W938"/>
    <mergeCell ref="T939:W939"/>
    <mergeCell ref="T935:W935"/>
    <mergeCell ref="B936:B938"/>
    <mergeCell ref="C936:C938"/>
    <mergeCell ref="E936:E938"/>
    <mergeCell ref="G936:G938"/>
    <mergeCell ref="H936:H937"/>
    <mergeCell ref="L936:L938"/>
    <mergeCell ref="M936:M938"/>
    <mergeCell ref="N936:N938"/>
    <mergeCell ref="O936:O938"/>
    <mergeCell ref="O930:O931"/>
    <mergeCell ref="T930:W930"/>
    <mergeCell ref="T931:W931"/>
    <mergeCell ref="T932:W932"/>
    <mergeCell ref="T933:W933"/>
    <mergeCell ref="T934:W934"/>
    <mergeCell ref="T927:W928"/>
    <mergeCell ref="T929:W929"/>
    <mergeCell ref="B930:B931"/>
    <mergeCell ref="C930:C931"/>
    <mergeCell ref="E930:E931"/>
    <mergeCell ref="G930:G931"/>
    <mergeCell ref="H930:H931"/>
    <mergeCell ref="L930:L931"/>
    <mergeCell ref="M930:M931"/>
    <mergeCell ref="N930:N931"/>
    <mergeCell ref="M927:M928"/>
    <mergeCell ref="N927:N928"/>
    <mergeCell ref="O927:O928"/>
    <mergeCell ref="Q927:Q928"/>
    <mergeCell ref="R927:R928"/>
    <mergeCell ref="S927:S928"/>
    <mergeCell ref="L925:L926"/>
    <mergeCell ref="M925:M926"/>
    <mergeCell ref="N925:N926"/>
    <mergeCell ref="O925:O926"/>
    <mergeCell ref="T925:W926"/>
    <mergeCell ref="B927:B928"/>
    <mergeCell ref="C927:C928"/>
    <mergeCell ref="E927:E928"/>
    <mergeCell ref="G927:G928"/>
    <mergeCell ref="L927:L928"/>
    <mergeCell ref="B925:B926"/>
    <mergeCell ref="C925:C926"/>
    <mergeCell ref="E925:E926"/>
    <mergeCell ref="F925:F926"/>
    <mergeCell ref="G925:G926"/>
    <mergeCell ref="H925:H926"/>
    <mergeCell ref="N922:N924"/>
    <mergeCell ref="O922:O924"/>
    <mergeCell ref="Q922:Q924"/>
    <mergeCell ref="R922:R924"/>
    <mergeCell ref="S922:S924"/>
    <mergeCell ref="T922:W922"/>
    <mergeCell ref="T923:W923"/>
    <mergeCell ref="T924:W924"/>
    <mergeCell ref="B922:B924"/>
    <mergeCell ref="C922:C924"/>
    <mergeCell ref="E922:E924"/>
    <mergeCell ref="G922:G924"/>
    <mergeCell ref="L922:L924"/>
    <mergeCell ref="M922:M924"/>
    <mergeCell ref="L920:L921"/>
    <mergeCell ref="M920:M921"/>
    <mergeCell ref="N920:N921"/>
    <mergeCell ref="O920:O921"/>
    <mergeCell ref="T920:W920"/>
    <mergeCell ref="T921:W921"/>
    <mergeCell ref="T916:W916"/>
    <mergeCell ref="T917:W917"/>
    <mergeCell ref="T918:W918"/>
    <mergeCell ref="T919:W919"/>
    <mergeCell ref="B920:B921"/>
    <mergeCell ref="C920:C921"/>
    <mergeCell ref="E920:E921"/>
    <mergeCell ref="F920:F921"/>
    <mergeCell ref="G920:G921"/>
    <mergeCell ref="H920:H921"/>
    <mergeCell ref="T910:W910"/>
    <mergeCell ref="T911:W911"/>
    <mergeCell ref="T912:W912"/>
    <mergeCell ref="T913:W913"/>
    <mergeCell ref="T914:W914"/>
    <mergeCell ref="T915:W915"/>
    <mergeCell ref="O907:O908"/>
    <mergeCell ref="P907:Q907"/>
    <mergeCell ref="R907:R908"/>
    <mergeCell ref="S907:S908"/>
    <mergeCell ref="T907:W908"/>
    <mergeCell ref="T909:W909"/>
    <mergeCell ref="I907:I908"/>
    <mergeCell ref="J907:J908"/>
    <mergeCell ref="K907:K908"/>
    <mergeCell ref="L907:L908"/>
    <mergeCell ref="M907:M908"/>
    <mergeCell ref="N907:N908"/>
    <mergeCell ref="Q900:Q903"/>
    <mergeCell ref="A905:Q905"/>
    <mergeCell ref="A907:A908"/>
    <mergeCell ref="B907:B908"/>
    <mergeCell ref="C907:C908"/>
    <mergeCell ref="D907:D908"/>
    <mergeCell ref="E907:E908"/>
    <mergeCell ref="F907:F908"/>
    <mergeCell ref="G907:G908"/>
    <mergeCell ref="H907:H908"/>
    <mergeCell ref="I900:I903"/>
    <mergeCell ref="J900:J903"/>
    <mergeCell ref="K900:K903"/>
    <mergeCell ref="L900:L903"/>
    <mergeCell ref="M900:M903"/>
    <mergeCell ref="P900:P903"/>
    <mergeCell ref="P888:P899"/>
    <mergeCell ref="Q888:Q899"/>
    <mergeCell ref="A900:A903"/>
    <mergeCell ref="B900:B903"/>
    <mergeCell ref="C900:C903"/>
    <mergeCell ref="D900:D903"/>
    <mergeCell ref="E900:E903"/>
    <mergeCell ref="F900:F903"/>
    <mergeCell ref="G900:G903"/>
    <mergeCell ref="H900:H903"/>
    <mergeCell ref="H888:H899"/>
    <mergeCell ref="I888:I899"/>
    <mergeCell ref="J888:J899"/>
    <mergeCell ref="K888:K899"/>
    <mergeCell ref="L888:L899"/>
    <mergeCell ref="M888:M899"/>
    <mergeCell ref="M886:M887"/>
    <mergeCell ref="P886:P887"/>
    <mergeCell ref="Q886:Q887"/>
    <mergeCell ref="A888:A899"/>
    <mergeCell ref="B888:B899"/>
    <mergeCell ref="C888:C899"/>
    <mergeCell ref="D888:D899"/>
    <mergeCell ref="E888:E899"/>
    <mergeCell ref="F888:F899"/>
    <mergeCell ref="G888:G899"/>
    <mergeCell ref="G886:G887"/>
    <mergeCell ref="H886:H887"/>
    <mergeCell ref="I886:I887"/>
    <mergeCell ref="J886:J887"/>
    <mergeCell ref="K886:K887"/>
    <mergeCell ref="L886:L887"/>
    <mergeCell ref="A886:A887"/>
    <mergeCell ref="B886:B887"/>
    <mergeCell ref="C886:C887"/>
    <mergeCell ref="D886:D887"/>
    <mergeCell ref="E886:E887"/>
    <mergeCell ref="F886:F887"/>
    <mergeCell ref="J880:J885"/>
    <mergeCell ref="K880:K885"/>
    <mergeCell ref="L880:L885"/>
    <mergeCell ref="M880:M885"/>
    <mergeCell ref="P880:P885"/>
    <mergeCell ref="Q880:Q885"/>
    <mergeCell ref="Q872:Q879"/>
    <mergeCell ref="A880:A885"/>
    <mergeCell ref="B880:B885"/>
    <mergeCell ref="C880:C885"/>
    <mergeCell ref="D880:D885"/>
    <mergeCell ref="E880:E885"/>
    <mergeCell ref="F880:F885"/>
    <mergeCell ref="G880:G885"/>
    <mergeCell ref="H880:H885"/>
    <mergeCell ref="I880:I885"/>
    <mergeCell ref="I872:I879"/>
    <mergeCell ref="J872:J879"/>
    <mergeCell ref="K872:K879"/>
    <mergeCell ref="L872:L879"/>
    <mergeCell ref="M872:M879"/>
    <mergeCell ref="P872:P879"/>
    <mergeCell ref="P869:P871"/>
    <mergeCell ref="Q869:Q871"/>
    <mergeCell ref="A872:A879"/>
    <mergeCell ref="B872:B879"/>
    <mergeCell ref="C872:C879"/>
    <mergeCell ref="D872:D879"/>
    <mergeCell ref="E872:E879"/>
    <mergeCell ref="F872:F879"/>
    <mergeCell ref="G872:G879"/>
    <mergeCell ref="H872:H879"/>
    <mergeCell ref="H869:H871"/>
    <mergeCell ref="I869:I871"/>
    <mergeCell ref="J869:J871"/>
    <mergeCell ref="K869:K871"/>
    <mergeCell ref="L869:L871"/>
    <mergeCell ref="M869:M871"/>
    <mergeCell ref="M866:M868"/>
    <mergeCell ref="P866:P868"/>
    <mergeCell ref="Q866:Q868"/>
    <mergeCell ref="A869:A871"/>
    <mergeCell ref="B869:B871"/>
    <mergeCell ref="C869:C871"/>
    <mergeCell ref="D869:D871"/>
    <mergeCell ref="E869:E871"/>
    <mergeCell ref="F869:F871"/>
    <mergeCell ref="G869:G871"/>
    <mergeCell ref="G866:G868"/>
    <mergeCell ref="H866:H868"/>
    <mergeCell ref="I866:I868"/>
    <mergeCell ref="J866:J868"/>
    <mergeCell ref="K866:K868"/>
    <mergeCell ref="L866:L868"/>
    <mergeCell ref="A866:A868"/>
    <mergeCell ref="B866:B868"/>
    <mergeCell ref="C866:C868"/>
    <mergeCell ref="D866:D868"/>
    <mergeCell ref="E866:E868"/>
    <mergeCell ref="F866:F868"/>
    <mergeCell ref="J863:J865"/>
    <mergeCell ref="K863:K865"/>
    <mergeCell ref="L863:L865"/>
    <mergeCell ref="M863:M865"/>
    <mergeCell ref="P863:P865"/>
    <mergeCell ref="Q863:Q865"/>
    <mergeCell ref="Q856:Q862"/>
    <mergeCell ref="A863:A865"/>
    <mergeCell ref="B863:B865"/>
    <mergeCell ref="C863:C865"/>
    <mergeCell ref="D863:D865"/>
    <mergeCell ref="E863:E865"/>
    <mergeCell ref="F863:F865"/>
    <mergeCell ref="G863:G865"/>
    <mergeCell ref="H863:H865"/>
    <mergeCell ref="I863:I865"/>
    <mergeCell ref="I856:I862"/>
    <mergeCell ref="J856:J862"/>
    <mergeCell ref="K856:K862"/>
    <mergeCell ref="L856:L862"/>
    <mergeCell ref="M856:M862"/>
    <mergeCell ref="P856:P862"/>
    <mergeCell ref="P853:P855"/>
    <mergeCell ref="Q853:Q855"/>
    <mergeCell ref="A856:A862"/>
    <mergeCell ref="B856:B862"/>
    <mergeCell ref="C856:C862"/>
    <mergeCell ref="D856:D862"/>
    <mergeCell ref="E856:E862"/>
    <mergeCell ref="F856:F862"/>
    <mergeCell ref="G856:G862"/>
    <mergeCell ref="H856:H862"/>
    <mergeCell ref="G853:G855"/>
    <mergeCell ref="H853:H855"/>
    <mergeCell ref="I853:I855"/>
    <mergeCell ref="J853:J855"/>
    <mergeCell ref="K853:K855"/>
    <mergeCell ref="L853:L855"/>
    <mergeCell ref="A853:A855"/>
    <mergeCell ref="B853:B855"/>
    <mergeCell ref="C853:C855"/>
    <mergeCell ref="D853:D855"/>
    <mergeCell ref="E853:E855"/>
    <mergeCell ref="F853:F855"/>
    <mergeCell ref="J835:J852"/>
    <mergeCell ref="K835:K852"/>
    <mergeCell ref="L835:L852"/>
    <mergeCell ref="P835:P852"/>
    <mergeCell ref="Q835:Q852"/>
    <mergeCell ref="M842:M846"/>
    <mergeCell ref="M847:M849"/>
    <mergeCell ref="P829:P830"/>
    <mergeCell ref="A835:A852"/>
    <mergeCell ref="B835:B852"/>
    <mergeCell ref="C835:C852"/>
    <mergeCell ref="D835:D852"/>
    <mergeCell ref="E835:E852"/>
    <mergeCell ref="F835:F852"/>
    <mergeCell ref="G835:G852"/>
    <mergeCell ref="H835:H852"/>
    <mergeCell ref="I835:I852"/>
    <mergeCell ref="I815:I834"/>
    <mergeCell ref="J815:J834"/>
    <mergeCell ref="K815:K834"/>
    <mergeCell ref="L815:L834"/>
    <mergeCell ref="Q815:Q834"/>
    <mergeCell ref="M823:M827"/>
    <mergeCell ref="O823:O824"/>
    <mergeCell ref="P823:P827"/>
    <mergeCell ref="O826:O827"/>
    <mergeCell ref="M829:M830"/>
    <mergeCell ref="Q772:Q773"/>
    <mergeCell ref="A813:Q813"/>
    <mergeCell ref="A815:A834"/>
    <mergeCell ref="B815:B834"/>
    <mergeCell ref="C815:C834"/>
    <mergeCell ref="D815:D834"/>
    <mergeCell ref="E815:E834"/>
    <mergeCell ref="F815:F834"/>
    <mergeCell ref="G815:G834"/>
    <mergeCell ref="H815:H834"/>
    <mergeCell ref="I772:I773"/>
    <mergeCell ref="J772:J773"/>
    <mergeCell ref="K772:K773"/>
    <mergeCell ref="L772:L773"/>
    <mergeCell ref="M772:M773"/>
    <mergeCell ref="P772:P773"/>
    <mergeCell ref="P765:P766"/>
    <mergeCell ref="Q765:Q766"/>
    <mergeCell ref="A772:A773"/>
    <mergeCell ref="B772:B773"/>
    <mergeCell ref="C772:C773"/>
    <mergeCell ref="D772:D773"/>
    <mergeCell ref="E772:E773"/>
    <mergeCell ref="F772:F773"/>
    <mergeCell ref="G772:G773"/>
    <mergeCell ref="H772:H773"/>
    <mergeCell ref="H765:H766"/>
    <mergeCell ref="I765:I766"/>
    <mergeCell ref="J765:J766"/>
    <mergeCell ref="K765:K766"/>
    <mergeCell ref="L765:L766"/>
    <mergeCell ref="M765:M766"/>
    <mergeCell ref="M761:M763"/>
    <mergeCell ref="P761:P763"/>
    <mergeCell ref="Q761:Q763"/>
    <mergeCell ref="A765:A766"/>
    <mergeCell ref="B765:B766"/>
    <mergeCell ref="C765:C766"/>
    <mergeCell ref="D765:D766"/>
    <mergeCell ref="E765:E766"/>
    <mergeCell ref="F765:F766"/>
    <mergeCell ref="G765:G766"/>
    <mergeCell ref="G761:G763"/>
    <mergeCell ref="H761:H763"/>
    <mergeCell ref="I761:I763"/>
    <mergeCell ref="J761:J763"/>
    <mergeCell ref="K761:K763"/>
    <mergeCell ref="L761:L763"/>
    <mergeCell ref="A761:A763"/>
    <mergeCell ref="B761:B763"/>
    <mergeCell ref="C761:C763"/>
    <mergeCell ref="D761:D763"/>
    <mergeCell ref="E761:E763"/>
    <mergeCell ref="F761:F763"/>
    <mergeCell ref="J759:J760"/>
    <mergeCell ref="K759:K760"/>
    <mergeCell ref="L759:L760"/>
    <mergeCell ref="M759:M760"/>
    <mergeCell ref="P759:P760"/>
    <mergeCell ref="Q759:Q760"/>
    <mergeCell ref="Q746:Q747"/>
    <mergeCell ref="A759:A760"/>
    <mergeCell ref="B759:B760"/>
    <mergeCell ref="C759:C760"/>
    <mergeCell ref="D759:D760"/>
    <mergeCell ref="E759:E760"/>
    <mergeCell ref="F759:F760"/>
    <mergeCell ref="G759:G760"/>
    <mergeCell ref="H759:H760"/>
    <mergeCell ref="I759:I760"/>
    <mergeCell ref="I746:I747"/>
    <mergeCell ref="J746:J747"/>
    <mergeCell ref="K746:K747"/>
    <mergeCell ref="L746:L747"/>
    <mergeCell ref="M746:M747"/>
    <mergeCell ref="P746:P747"/>
    <mergeCell ref="P742:P743"/>
    <mergeCell ref="Q742:Q743"/>
    <mergeCell ref="A746:A747"/>
    <mergeCell ref="B746:B747"/>
    <mergeCell ref="C746:C747"/>
    <mergeCell ref="D746:D747"/>
    <mergeCell ref="E746:E747"/>
    <mergeCell ref="F746:F747"/>
    <mergeCell ref="G746:G747"/>
    <mergeCell ref="H746:H747"/>
    <mergeCell ref="H742:H743"/>
    <mergeCell ref="I742:I743"/>
    <mergeCell ref="J742:J743"/>
    <mergeCell ref="K742:K743"/>
    <mergeCell ref="L742:L743"/>
    <mergeCell ref="M742:M743"/>
    <mergeCell ref="M736:M737"/>
    <mergeCell ref="P736:P737"/>
    <mergeCell ref="Q736:Q737"/>
    <mergeCell ref="A742:A743"/>
    <mergeCell ref="B742:B743"/>
    <mergeCell ref="C742:C743"/>
    <mergeCell ref="D742:D743"/>
    <mergeCell ref="E742:E743"/>
    <mergeCell ref="F742:F743"/>
    <mergeCell ref="G742:G743"/>
    <mergeCell ref="G736:G737"/>
    <mergeCell ref="H736:H737"/>
    <mergeCell ref="I736:I737"/>
    <mergeCell ref="J736:J737"/>
    <mergeCell ref="K736:K737"/>
    <mergeCell ref="L736:L737"/>
    <mergeCell ref="A736:A737"/>
    <mergeCell ref="B736:B737"/>
    <mergeCell ref="C736:C737"/>
    <mergeCell ref="D736:D737"/>
    <mergeCell ref="E736:E737"/>
    <mergeCell ref="F736:F737"/>
    <mergeCell ref="J731:J732"/>
    <mergeCell ref="K731:K732"/>
    <mergeCell ref="L731:L732"/>
    <mergeCell ref="M731:M732"/>
    <mergeCell ref="P731:P732"/>
    <mergeCell ref="Q731:Q732"/>
    <mergeCell ref="Q727:Q728"/>
    <mergeCell ref="A731:A732"/>
    <mergeCell ref="B731:B732"/>
    <mergeCell ref="C731:C732"/>
    <mergeCell ref="D731:D732"/>
    <mergeCell ref="E731:E732"/>
    <mergeCell ref="F731:F732"/>
    <mergeCell ref="G731:G732"/>
    <mergeCell ref="H731:H732"/>
    <mergeCell ref="I731:I732"/>
    <mergeCell ref="I727:I728"/>
    <mergeCell ref="J727:J728"/>
    <mergeCell ref="K727:K728"/>
    <mergeCell ref="L727:L728"/>
    <mergeCell ref="M727:M728"/>
    <mergeCell ref="P727:P728"/>
    <mergeCell ref="P719:P720"/>
    <mergeCell ref="Q719:Q720"/>
    <mergeCell ref="A727:A728"/>
    <mergeCell ref="B727:B728"/>
    <mergeCell ref="C727:C728"/>
    <mergeCell ref="D727:D728"/>
    <mergeCell ref="E727:E728"/>
    <mergeCell ref="F727:F728"/>
    <mergeCell ref="G727:G728"/>
    <mergeCell ref="H727:H728"/>
    <mergeCell ref="G719:G720"/>
    <mergeCell ref="H719:H720"/>
    <mergeCell ref="I719:I720"/>
    <mergeCell ref="J719:J720"/>
    <mergeCell ref="K719:K720"/>
    <mergeCell ref="L719:L720"/>
    <mergeCell ref="A719:A720"/>
    <mergeCell ref="B719:B720"/>
    <mergeCell ref="C719:C720"/>
    <mergeCell ref="D719:D720"/>
    <mergeCell ref="E719:E720"/>
    <mergeCell ref="F719:F720"/>
    <mergeCell ref="J716:J717"/>
    <mergeCell ref="K716:K717"/>
    <mergeCell ref="L716:L717"/>
    <mergeCell ref="M716:M717"/>
    <mergeCell ref="P716:P717"/>
    <mergeCell ref="Q716:Q717"/>
    <mergeCell ref="Q712:Q714"/>
    <mergeCell ref="A716:A717"/>
    <mergeCell ref="B716:B717"/>
    <mergeCell ref="C716:C717"/>
    <mergeCell ref="D716:D717"/>
    <mergeCell ref="E716:E717"/>
    <mergeCell ref="F716:F717"/>
    <mergeCell ref="G716:G717"/>
    <mergeCell ref="H716:H717"/>
    <mergeCell ref="I716:I717"/>
    <mergeCell ref="I712:I714"/>
    <mergeCell ref="J712:J714"/>
    <mergeCell ref="K712:K714"/>
    <mergeCell ref="L712:L714"/>
    <mergeCell ref="M712:M714"/>
    <mergeCell ref="P712:P714"/>
    <mergeCell ref="P705:P707"/>
    <mergeCell ref="Q705:Q707"/>
    <mergeCell ref="A712:A714"/>
    <mergeCell ref="B712:B714"/>
    <mergeCell ref="C712:C714"/>
    <mergeCell ref="D712:D714"/>
    <mergeCell ref="E712:E714"/>
    <mergeCell ref="F712:F714"/>
    <mergeCell ref="G712:G714"/>
    <mergeCell ref="H712:H714"/>
    <mergeCell ref="H705:H707"/>
    <mergeCell ref="I705:I707"/>
    <mergeCell ref="J705:J707"/>
    <mergeCell ref="K705:K707"/>
    <mergeCell ref="L705:L707"/>
    <mergeCell ref="M705:M707"/>
    <mergeCell ref="M701:M702"/>
    <mergeCell ref="P701:P702"/>
    <mergeCell ref="Q701:Q702"/>
    <mergeCell ref="A705:A707"/>
    <mergeCell ref="B705:B707"/>
    <mergeCell ref="C705:C707"/>
    <mergeCell ref="D705:D707"/>
    <mergeCell ref="E705:E707"/>
    <mergeCell ref="F705:F707"/>
    <mergeCell ref="G705:G707"/>
    <mergeCell ref="G701:G702"/>
    <mergeCell ref="H701:H702"/>
    <mergeCell ref="I701:I702"/>
    <mergeCell ref="J701:J702"/>
    <mergeCell ref="K701:K702"/>
    <mergeCell ref="L701:L702"/>
    <mergeCell ref="A701:A702"/>
    <mergeCell ref="B701:B702"/>
    <mergeCell ref="C701:C702"/>
    <mergeCell ref="D701:D702"/>
    <mergeCell ref="E701:E702"/>
    <mergeCell ref="F701:F702"/>
    <mergeCell ref="J695:J697"/>
    <mergeCell ref="K695:K697"/>
    <mergeCell ref="L695:L697"/>
    <mergeCell ref="M695:M697"/>
    <mergeCell ref="P695:P697"/>
    <mergeCell ref="Q695:Q697"/>
    <mergeCell ref="Q691:Q692"/>
    <mergeCell ref="A695:A697"/>
    <mergeCell ref="B695:B697"/>
    <mergeCell ref="C695:C697"/>
    <mergeCell ref="D695:D697"/>
    <mergeCell ref="E695:E697"/>
    <mergeCell ref="F695:F697"/>
    <mergeCell ref="G695:G697"/>
    <mergeCell ref="H695:H697"/>
    <mergeCell ref="I695:I697"/>
    <mergeCell ref="I691:I692"/>
    <mergeCell ref="J691:J692"/>
    <mergeCell ref="K691:K692"/>
    <mergeCell ref="L691:L692"/>
    <mergeCell ref="M691:M692"/>
    <mergeCell ref="P691:P692"/>
    <mergeCell ref="P687:P688"/>
    <mergeCell ref="Q687:Q688"/>
    <mergeCell ref="A691:A692"/>
    <mergeCell ref="B691:B692"/>
    <mergeCell ref="C691:C692"/>
    <mergeCell ref="D691:D692"/>
    <mergeCell ref="E691:E692"/>
    <mergeCell ref="F691:F692"/>
    <mergeCell ref="G691:G692"/>
    <mergeCell ref="H691:H692"/>
    <mergeCell ref="H687:H688"/>
    <mergeCell ref="I687:I688"/>
    <mergeCell ref="J687:J688"/>
    <mergeCell ref="K687:K688"/>
    <mergeCell ref="L687:L688"/>
    <mergeCell ref="M687:M688"/>
    <mergeCell ref="M683:M684"/>
    <mergeCell ref="P683:P684"/>
    <mergeCell ref="Q683:Q684"/>
    <mergeCell ref="A687:A688"/>
    <mergeCell ref="B687:B688"/>
    <mergeCell ref="C687:C688"/>
    <mergeCell ref="D687:D688"/>
    <mergeCell ref="E687:E688"/>
    <mergeCell ref="F687:F688"/>
    <mergeCell ref="G687:G688"/>
    <mergeCell ref="G683:G684"/>
    <mergeCell ref="H683:H684"/>
    <mergeCell ref="I683:I684"/>
    <mergeCell ref="J683:J684"/>
    <mergeCell ref="K683:K684"/>
    <mergeCell ref="L683:L684"/>
    <mergeCell ref="A683:A684"/>
    <mergeCell ref="B683:B684"/>
    <mergeCell ref="C683:C684"/>
    <mergeCell ref="D683:D684"/>
    <mergeCell ref="E683:E684"/>
    <mergeCell ref="F683:F684"/>
    <mergeCell ref="J679:J681"/>
    <mergeCell ref="K679:K681"/>
    <mergeCell ref="L679:L681"/>
    <mergeCell ref="M679:M681"/>
    <mergeCell ref="P679:P681"/>
    <mergeCell ref="Q679:Q681"/>
    <mergeCell ref="Q673:Q674"/>
    <mergeCell ref="A679:A681"/>
    <mergeCell ref="B679:B681"/>
    <mergeCell ref="C679:C681"/>
    <mergeCell ref="D679:D681"/>
    <mergeCell ref="E679:E681"/>
    <mergeCell ref="F679:F681"/>
    <mergeCell ref="G679:G681"/>
    <mergeCell ref="H679:H681"/>
    <mergeCell ref="I679:I681"/>
    <mergeCell ref="I673:I674"/>
    <mergeCell ref="J673:J674"/>
    <mergeCell ref="K673:K674"/>
    <mergeCell ref="L673:L674"/>
    <mergeCell ref="M673:M674"/>
    <mergeCell ref="P673:P674"/>
    <mergeCell ref="P670:P671"/>
    <mergeCell ref="Q670:Q671"/>
    <mergeCell ref="A673:A674"/>
    <mergeCell ref="B673:B674"/>
    <mergeCell ref="C673:C674"/>
    <mergeCell ref="D673:D674"/>
    <mergeCell ref="E673:E674"/>
    <mergeCell ref="F673:F674"/>
    <mergeCell ref="G673:G674"/>
    <mergeCell ref="H673:H674"/>
    <mergeCell ref="H670:H671"/>
    <mergeCell ref="I670:I671"/>
    <mergeCell ref="J670:J671"/>
    <mergeCell ref="K670:K671"/>
    <mergeCell ref="L670:L671"/>
    <mergeCell ref="M670:M671"/>
    <mergeCell ref="M655:M656"/>
    <mergeCell ref="P655:P656"/>
    <mergeCell ref="Q655:Q656"/>
    <mergeCell ref="A670:A671"/>
    <mergeCell ref="B670:B671"/>
    <mergeCell ref="C670:C671"/>
    <mergeCell ref="D670:D671"/>
    <mergeCell ref="E670:E671"/>
    <mergeCell ref="F670:F671"/>
    <mergeCell ref="G670:G671"/>
    <mergeCell ref="G655:G656"/>
    <mergeCell ref="H655:H656"/>
    <mergeCell ref="I655:I656"/>
    <mergeCell ref="J655:J656"/>
    <mergeCell ref="K655:K656"/>
    <mergeCell ref="L655:L656"/>
    <mergeCell ref="A655:A656"/>
    <mergeCell ref="B655:B656"/>
    <mergeCell ref="C655:C656"/>
    <mergeCell ref="D655:D656"/>
    <mergeCell ref="E655:E656"/>
    <mergeCell ref="F655:F656"/>
    <mergeCell ref="J650:J652"/>
    <mergeCell ref="K650:K652"/>
    <mergeCell ref="L650:L652"/>
    <mergeCell ref="M650:M652"/>
    <mergeCell ref="P650:P652"/>
    <mergeCell ref="Q650:Q652"/>
    <mergeCell ref="Q644:Q648"/>
    <mergeCell ref="A650:A652"/>
    <mergeCell ref="B650:B652"/>
    <mergeCell ref="C650:C652"/>
    <mergeCell ref="D650:D652"/>
    <mergeCell ref="E650:E652"/>
    <mergeCell ref="F650:F652"/>
    <mergeCell ref="G650:G652"/>
    <mergeCell ref="H650:H652"/>
    <mergeCell ref="I650:I652"/>
    <mergeCell ref="I644:I648"/>
    <mergeCell ref="J644:J648"/>
    <mergeCell ref="K644:K648"/>
    <mergeCell ref="L644:L648"/>
    <mergeCell ref="M644:M648"/>
    <mergeCell ref="P644:P648"/>
    <mergeCell ref="P631:P636"/>
    <mergeCell ref="Q631:Q636"/>
    <mergeCell ref="A644:A648"/>
    <mergeCell ref="B644:B648"/>
    <mergeCell ref="C644:C648"/>
    <mergeCell ref="D644:D648"/>
    <mergeCell ref="E644:E648"/>
    <mergeCell ref="F644:F648"/>
    <mergeCell ref="G644:G648"/>
    <mergeCell ref="H644:H648"/>
    <mergeCell ref="H631:H636"/>
    <mergeCell ref="I631:I636"/>
    <mergeCell ref="J631:J636"/>
    <mergeCell ref="K631:K636"/>
    <mergeCell ref="L631:L636"/>
    <mergeCell ref="M631:M636"/>
    <mergeCell ref="M628:M630"/>
    <mergeCell ref="P628:P630"/>
    <mergeCell ref="Q628:Q630"/>
    <mergeCell ref="A631:A636"/>
    <mergeCell ref="B631:B636"/>
    <mergeCell ref="C631:C636"/>
    <mergeCell ref="D631:D636"/>
    <mergeCell ref="E631:E636"/>
    <mergeCell ref="F631:F636"/>
    <mergeCell ref="G631:G636"/>
    <mergeCell ref="G628:G630"/>
    <mergeCell ref="H628:H630"/>
    <mergeCell ref="I628:I630"/>
    <mergeCell ref="J628:J630"/>
    <mergeCell ref="K628:K630"/>
    <mergeCell ref="L628:L630"/>
    <mergeCell ref="A628:A630"/>
    <mergeCell ref="B628:B630"/>
    <mergeCell ref="C628:C630"/>
    <mergeCell ref="D628:D630"/>
    <mergeCell ref="E628:E630"/>
    <mergeCell ref="F628:F630"/>
    <mergeCell ref="J626:J627"/>
    <mergeCell ref="K626:K627"/>
    <mergeCell ref="L626:L627"/>
    <mergeCell ref="M626:M627"/>
    <mergeCell ref="P626:P627"/>
    <mergeCell ref="Q626:Q627"/>
    <mergeCell ref="Q624:Q625"/>
    <mergeCell ref="A626:A627"/>
    <mergeCell ref="B626:B627"/>
    <mergeCell ref="C626:C627"/>
    <mergeCell ref="D626:D627"/>
    <mergeCell ref="E626:E627"/>
    <mergeCell ref="F626:F627"/>
    <mergeCell ref="G626:G627"/>
    <mergeCell ref="H626:H627"/>
    <mergeCell ref="I626:I627"/>
    <mergeCell ref="I624:I625"/>
    <mergeCell ref="J624:J625"/>
    <mergeCell ref="K624:K625"/>
    <mergeCell ref="L624:L625"/>
    <mergeCell ref="M624:M625"/>
    <mergeCell ref="P624:P625"/>
    <mergeCell ref="P621:P622"/>
    <mergeCell ref="Q621:Q622"/>
    <mergeCell ref="A624:A625"/>
    <mergeCell ref="B624:B625"/>
    <mergeCell ref="C624:C625"/>
    <mergeCell ref="D624:D625"/>
    <mergeCell ref="E624:E625"/>
    <mergeCell ref="F624:F625"/>
    <mergeCell ref="G624:G625"/>
    <mergeCell ref="H624:H625"/>
    <mergeCell ref="H621:H622"/>
    <mergeCell ref="I621:I622"/>
    <mergeCell ref="J621:J622"/>
    <mergeCell ref="K621:K622"/>
    <mergeCell ref="L621:L622"/>
    <mergeCell ref="M621:M622"/>
    <mergeCell ref="M609:M610"/>
    <mergeCell ref="P609:P610"/>
    <mergeCell ref="Q609:Q610"/>
    <mergeCell ref="A621:A622"/>
    <mergeCell ref="B621:B622"/>
    <mergeCell ref="C621:C622"/>
    <mergeCell ref="D621:D622"/>
    <mergeCell ref="E621:E622"/>
    <mergeCell ref="F621:F622"/>
    <mergeCell ref="G621:G622"/>
    <mergeCell ref="G609:G610"/>
    <mergeCell ref="H609:H610"/>
    <mergeCell ref="I609:I610"/>
    <mergeCell ref="J609:J610"/>
    <mergeCell ref="K609:K610"/>
    <mergeCell ref="L609:L610"/>
    <mergeCell ref="A609:A610"/>
    <mergeCell ref="B609:B610"/>
    <mergeCell ref="C609:C610"/>
    <mergeCell ref="D609:D610"/>
    <mergeCell ref="E609:E610"/>
    <mergeCell ref="F609:F610"/>
    <mergeCell ref="J596:J597"/>
    <mergeCell ref="K596:K597"/>
    <mergeCell ref="L596:L597"/>
    <mergeCell ref="M596:M597"/>
    <mergeCell ref="P596:P597"/>
    <mergeCell ref="Q596:Q597"/>
    <mergeCell ref="Q592:Q594"/>
    <mergeCell ref="A596:A597"/>
    <mergeCell ref="B596:B597"/>
    <mergeCell ref="C596:C597"/>
    <mergeCell ref="D596:D597"/>
    <mergeCell ref="E596:E597"/>
    <mergeCell ref="F596:F597"/>
    <mergeCell ref="G596:G597"/>
    <mergeCell ref="H596:H597"/>
    <mergeCell ref="I596:I597"/>
    <mergeCell ref="I592:I594"/>
    <mergeCell ref="J592:J594"/>
    <mergeCell ref="K592:K594"/>
    <mergeCell ref="L592:L594"/>
    <mergeCell ref="M592:M594"/>
    <mergeCell ref="P592:P594"/>
    <mergeCell ref="P589:P591"/>
    <mergeCell ref="Q589:Q591"/>
    <mergeCell ref="A592:A594"/>
    <mergeCell ref="B592:B594"/>
    <mergeCell ref="C592:C594"/>
    <mergeCell ref="D592:D594"/>
    <mergeCell ref="E592:E594"/>
    <mergeCell ref="F592:F594"/>
    <mergeCell ref="G592:G594"/>
    <mergeCell ref="H592:H594"/>
    <mergeCell ref="H589:H591"/>
    <mergeCell ref="I589:I591"/>
    <mergeCell ref="J589:J591"/>
    <mergeCell ref="K589:K591"/>
    <mergeCell ref="L589:L591"/>
    <mergeCell ref="M589:M591"/>
    <mergeCell ref="M585:M586"/>
    <mergeCell ref="P585:P586"/>
    <mergeCell ref="Q585:Q586"/>
    <mergeCell ref="A589:A591"/>
    <mergeCell ref="B589:B591"/>
    <mergeCell ref="C589:C591"/>
    <mergeCell ref="D589:D591"/>
    <mergeCell ref="E589:E591"/>
    <mergeCell ref="F589:F591"/>
    <mergeCell ref="G589:G591"/>
    <mergeCell ref="G585:G586"/>
    <mergeCell ref="H585:H586"/>
    <mergeCell ref="I585:I586"/>
    <mergeCell ref="J585:J586"/>
    <mergeCell ref="K585:K586"/>
    <mergeCell ref="L585:L586"/>
    <mergeCell ref="A585:A586"/>
    <mergeCell ref="B585:B586"/>
    <mergeCell ref="C585:C586"/>
    <mergeCell ref="D585:D586"/>
    <mergeCell ref="E585:E586"/>
    <mergeCell ref="F585:F586"/>
    <mergeCell ref="J575:J576"/>
    <mergeCell ref="K575:K576"/>
    <mergeCell ref="L575:L576"/>
    <mergeCell ref="P575:P576"/>
    <mergeCell ref="Q575:Q576"/>
    <mergeCell ref="A580:Q580"/>
    <mergeCell ref="Q570:Q572"/>
    <mergeCell ref="A575:A576"/>
    <mergeCell ref="B575:B576"/>
    <mergeCell ref="C575:C576"/>
    <mergeCell ref="D575:D576"/>
    <mergeCell ref="E575:E576"/>
    <mergeCell ref="F575:F576"/>
    <mergeCell ref="G575:G576"/>
    <mergeCell ref="H575:H576"/>
    <mergeCell ref="I575:I576"/>
    <mergeCell ref="I570:I572"/>
    <mergeCell ref="J570:J572"/>
    <mergeCell ref="K570:K572"/>
    <mergeCell ref="L570:L572"/>
    <mergeCell ref="M570:M572"/>
    <mergeCell ref="P570:P572"/>
    <mergeCell ref="P568:P569"/>
    <mergeCell ref="Q568:Q569"/>
    <mergeCell ref="A570:A572"/>
    <mergeCell ref="B570:B572"/>
    <mergeCell ref="C570:C572"/>
    <mergeCell ref="D570:D572"/>
    <mergeCell ref="E570:E572"/>
    <mergeCell ref="F570:F572"/>
    <mergeCell ref="G570:G572"/>
    <mergeCell ref="H570:H572"/>
    <mergeCell ref="G568:G569"/>
    <mergeCell ref="H568:H569"/>
    <mergeCell ref="I568:I569"/>
    <mergeCell ref="J568:J569"/>
    <mergeCell ref="K568:K569"/>
    <mergeCell ref="L568:L569"/>
    <mergeCell ref="A568:A569"/>
    <mergeCell ref="B568:B569"/>
    <mergeCell ref="C568:C569"/>
    <mergeCell ref="D568:D569"/>
    <mergeCell ref="E568:E569"/>
    <mergeCell ref="F568:F569"/>
    <mergeCell ref="J555:J567"/>
    <mergeCell ref="K555:K567"/>
    <mergeCell ref="L555:L567"/>
    <mergeCell ref="M555:M561"/>
    <mergeCell ref="P555:P567"/>
    <mergeCell ref="Q555:Q567"/>
    <mergeCell ref="M562:M567"/>
    <mergeCell ref="Q553:Q554"/>
    <mergeCell ref="A555:A567"/>
    <mergeCell ref="B555:B567"/>
    <mergeCell ref="C555:C567"/>
    <mergeCell ref="D555:D567"/>
    <mergeCell ref="E555:E567"/>
    <mergeCell ref="F555:F567"/>
    <mergeCell ref="G555:G567"/>
    <mergeCell ref="H555:H567"/>
    <mergeCell ref="I555:I567"/>
    <mergeCell ref="G553:G554"/>
    <mergeCell ref="H553:H554"/>
    <mergeCell ref="I553:I554"/>
    <mergeCell ref="J553:J554"/>
    <mergeCell ref="K553:K554"/>
    <mergeCell ref="L553:L554"/>
    <mergeCell ref="A553:A554"/>
    <mergeCell ref="B553:B554"/>
    <mergeCell ref="C553:C554"/>
    <mergeCell ref="D553:D554"/>
    <mergeCell ref="E553:E554"/>
    <mergeCell ref="F553:F554"/>
    <mergeCell ref="I546:I552"/>
    <mergeCell ref="J546:J552"/>
    <mergeCell ref="K546:K552"/>
    <mergeCell ref="L546:L552"/>
    <mergeCell ref="P546:P552"/>
    <mergeCell ref="Q546:Q552"/>
    <mergeCell ref="M548:M552"/>
    <mergeCell ref="P510:P543"/>
    <mergeCell ref="Q510:Q543"/>
    <mergeCell ref="A546:A552"/>
    <mergeCell ref="B546:B552"/>
    <mergeCell ref="C546:C552"/>
    <mergeCell ref="D546:D552"/>
    <mergeCell ref="E546:E552"/>
    <mergeCell ref="F546:F552"/>
    <mergeCell ref="G546:G552"/>
    <mergeCell ref="H546:H552"/>
    <mergeCell ref="H510:H543"/>
    <mergeCell ref="I510:I543"/>
    <mergeCell ref="J510:J543"/>
    <mergeCell ref="K510:K543"/>
    <mergeCell ref="L510:L543"/>
    <mergeCell ref="M510:M541"/>
    <mergeCell ref="M505:M509"/>
    <mergeCell ref="P505:P509"/>
    <mergeCell ref="Q505:Q509"/>
    <mergeCell ref="A510:A543"/>
    <mergeCell ref="B510:B543"/>
    <mergeCell ref="C510:C543"/>
    <mergeCell ref="D510:D543"/>
    <mergeCell ref="E510:E543"/>
    <mergeCell ref="F510:F543"/>
    <mergeCell ref="G510:G543"/>
    <mergeCell ref="G505:G509"/>
    <mergeCell ref="H505:H509"/>
    <mergeCell ref="I505:I509"/>
    <mergeCell ref="J505:J509"/>
    <mergeCell ref="K505:K509"/>
    <mergeCell ref="L505:L509"/>
    <mergeCell ref="M488:M489"/>
    <mergeCell ref="P488:P504"/>
    <mergeCell ref="Q488:Q504"/>
    <mergeCell ref="M490:M504"/>
    <mergeCell ref="A505:A509"/>
    <mergeCell ref="B505:B509"/>
    <mergeCell ref="C505:C509"/>
    <mergeCell ref="D505:D509"/>
    <mergeCell ref="E505:E509"/>
    <mergeCell ref="F505:F509"/>
    <mergeCell ref="G488:G504"/>
    <mergeCell ref="H488:H504"/>
    <mergeCell ref="I488:I504"/>
    <mergeCell ref="J488:J504"/>
    <mergeCell ref="K488:K504"/>
    <mergeCell ref="L488:L504"/>
    <mergeCell ref="A488:A504"/>
    <mergeCell ref="B488:B504"/>
    <mergeCell ref="C488:C504"/>
    <mergeCell ref="D488:D504"/>
    <mergeCell ref="E488:E504"/>
    <mergeCell ref="F488:F504"/>
    <mergeCell ref="Q467:Q487"/>
    <mergeCell ref="D469:D476"/>
    <mergeCell ref="I469:I476"/>
    <mergeCell ref="P469:P476"/>
    <mergeCell ref="D477:D485"/>
    <mergeCell ref="I477:I485"/>
    <mergeCell ref="M477:M478"/>
    <mergeCell ref="P477:P485"/>
    <mergeCell ref="M480:M487"/>
    <mergeCell ref="D486:D487"/>
    <mergeCell ref="I467:I468"/>
    <mergeCell ref="J467:J487"/>
    <mergeCell ref="K467:K487"/>
    <mergeCell ref="L467:L487"/>
    <mergeCell ref="M467:M476"/>
    <mergeCell ref="P467:P468"/>
    <mergeCell ref="I486:I487"/>
    <mergeCell ref="P486:P487"/>
    <mergeCell ref="Q454:Q466"/>
    <mergeCell ref="M458:M466"/>
    <mergeCell ref="A467:A487"/>
    <mergeCell ref="B467:B487"/>
    <mergeCell ref="C467:C487"/>
    <mergeCell ref="D467:D468"/>
    <mergeCell ref="E467:E487"/>
    <mergeCell ref="F467:F487"/>
    <mergeCell ref="G467:G487"/>
    <mergeCell ref="H467:H487"/>
    <mergeCell ref="I454:I466"/>
    <mergeCell ref="J454:J466"/>
    <mergeCell ref="K454:K466"/>
    <mergeCell ref="L454:L466"/>
    <mergeCell ref="M454:M457"/>
    <mergeCell ref="P454:P466"/>
    <mergeCell ref="P441:P453"/>
    <mergeCell ref="Q441:Q453"/>
    <mergeCell ref="A454:A466"/>
    <mergeCell ref="B454:B466"/>
    <mergeCell ref="C454:C466"/>
    <mergeCell ref="D454:D466"/>
    <mergeCell ref="E454:E466"/>
    <mergeCell ref="F454:F466"/>
    <mergeCell ref="G454:G466"/>
    <mergeCell ref="H454:H466"/>
    <mergeCell ref="H441:H453"/>
    <mergeCell ref="I441:I453"/>
    <mergeCell ref="J441:J453"/>
    <mergeCell ref="K441:K453"/>
    <mergeCell ref="L441:L453"/>
    <mergeCell ref="M441:M453"/>
    <mergeCell ref="M436:M440"/>
    <mergeCell ref="P436:P440"/>
    <mergeCell ref="Q436:Q440"/>
    <mergeCell ref="A441:A453"/>
    <mergeCell ref="B441:B453"/>
    <mergeCell ref="C441:C453"/>
    <mergeCell ref="D441:D453"/>
    <mergeCell ref="E441:E453"/>
    <mergeCell ref="F441:F453"/>
    <mergeCell ref="G441:G453"/>
    <mergeCell ref="G436:G440"/>
    <mergeCell ref="H436:H440"/>
    <mergeCell ref="I436:I440"/>
    <mergeCell ref="J436:J440"/>
    <mergeCell ref="K436:K440"/>
    <mergeCell ref="L436:L440"/>
    <mergeCell ref="A436:A440"/>
    <mergeCell ref="B436:B440"/>
    <mergeCell ref="C436:C440"/>
    <mergeCell ref="D436:D440"/>
    <mergeCell ref="E436:E440"/>
    <mergeCell ref="F436:F440"/>
    <mergeCell ref="D420:D426"/>
    <mergeCell ref="I420:I426"/>
    <mergeCell ref="P420:P426"/>
    <mergeCell ref="Q420:Q426"/>
    <mergeCell ref="D427:D435"/>
    <mergeCell ref="I427:I435"/>
    <mergeCell ref="P427:P435"/>
    <mergeCell ref="Q427:Q435"/>
    <mergeCell ref="J412:J435"/>
    <mergeCell ref="K412:K435"/>
    <mergeCell ref="L412:L435"/>
    <mergeCell ref="M412:M435"/>
    <mergeCell ref="P412:P419"/>
    <mergeCell ref="Q412:Q419"/>
    <mergeCell ref="Q410:Q411"/>
    <mergeCell ref="A412:A435"/>
    <mergeCell ref="B412:B435"/>
    <mergeCell ref="C412:C435"/>
    <mergeCell ref="D412:D419"/>
    <mergeCell ref="E412:E435"/>
    <mergeCell ref="F412:F435"/>
    <mergeCell ref="G412:G435"/>
    <mergeCell ref="H412:H435"/>
    <mergeCell ref="I412:I419"/>
    <mergeCell ref="H410:H411"/>
    <mergeCell ref="I410:I411"/>
    <mergeCell ref="J410:J411"/>
    <mergeCell ref="K410:K411"/>
    <mergeCell ref="L410:L411"/>
    <mergeCell ref="P410:P411"/>
    <mergeCell ref="M407:M408"/>
    <mergeCell ref="P407:P409"/>
    <mergeCell ref="Q407:Q409"/>
    <mergeCell ref="A410:A411"/>
    <mergeCell ref="B410:B411"/>
    <mergeCell ref="C410:C411"/>
    <mergeCell ref="D410:D411"/>
    <mergeCell ref="E410:E411"/>
    <mergeCell ref="F410:F411"/>
    <mergeCell ref="G410:G411"/>
    <mergeCell ref="G407:G409"/>
    <mergeCell ref="H407:H409"/>
    <mergeCell ref="I407:I409"/>
    <mergeCell ref="J407:J409"/>
    <mergeCell ref="K407:K409"/>
    <mergeCell ref="L407:L409"/>
    <mergeCell ref="A407:A409"/>
    <mergeCell ref="B407:B409"/>
    <mergeCell ref="C407:C409"/>
    <mergeCell ref="D407:D409"/>
    <mergeCell ref="E407:E409"/>
    <mergeCell ref="F407:F409"/>
    <mergeCell ref="P381:P406"/>
    <mergeCell ref="Q381:Q406"/>
    <mergeCell ref="M382:M389"/>
    <mergeCell ref="M390:M396"/>
    <mergeCell ref="M398:M399"/>
    <mergeCell ref="M400:M402"/>
    <mergeCell ref="M404:M405"/>
    <mergeCell ref="G381:G406"/>
    <mergeCell ref="H381:H406"/>
    <mergeCell ref="I381:I406"/>
    <mergeCell ref="J381:J406"/>
    <mergeCell ref="K381:K406"/>
    <mergeCell ref="L381:L406"/>
    <mergeCell ref="A381:A406"/>
    <mergeCell ref="B381:B406"/>
    <mergeCell ref="C381:C406"/>
    <mergeCell ref="D381:D406"/>
    <mergeCell ref="E381:E406"/>
    <mergeCell ref="F381:F406"/>
    <mergeCell ref="M349:M351"/>
    <mergeCell ref="P349:P379"/>
    <mergeCell ref="Q349:Q380"/>
    <mergeCell ref="M352:M357"/>
    <mergeCell ref="M358:M359"/>
    <mergeCell ref="M362:M366"/>
    <mergeCell ref="M367:M370"/>
    <mergeCell ref="M372:M378"/>
    <mergeCell ref="M379:M380"/>
    <mergeCell ref="G349:G380"/>
    <mergeCell ref="H349:H380"/>
    <mergeCell ref="I349:I380"/>
    <mergeCell ref="J349:J380"/>
    <mergeCell ref="K349:K380"/>
    <mergeCell ref="L349:L380"/>
    <mergeCell ref="A349:A380"/>
    <mergeCell ref="B349:B380"/>
    <mergeCell ref="C349:C380"/>
    <mergeCell ref="D349:D380"/>
    <mergeCell ref="E349:E380"/>
    <mergeCell ref="F349:F380"/>
    <mergeCell ref="P330:P348"/>
    <mergeCell ref="Q330:Q348"/>
    <mergeCell ref="M333:M334"/>
    <mergeCell ref="M336:M337"/>
    <mergeCell ref="M338:M343"/>
    <mergeCell ref="M345:M347"/>
    <mergeCell ref="H330:H348"/>
    <mergeCell ref="I330:I348"/>
    <mergeCell ref="J330:J348"/>
    <mergeCell ref="K330:K348"/>
    <mergeCell ref="L330:L348"/>
    <mergeCell ref="O330:O331"/>
    <mergeCell ref="P307:P309"/>
    <mergeCell ref="Q307:Q309"/>
    <mergeCell ref="A328:Q328"/>
    <mergeCell ref="A330:A348"/>
    <mergeCell ref="B330:B348"/>
    <mergeCell ref="C330:C348"/>
    <mergeCell ref="D330:D348"/>
    <mergeCell ref="E330:E348"/>
    <mergeCell ref="F330:F348"/>
    <mergeCell ref="G330:G348"/>
    <mergeCell ref="H307:H309"/>
    <mergeCell ref="I307:I309"/>
    <mergeCell ref="J307:J309"/>
    <mergeCell ref="K307:K309"/>
    <mergeCell ref="L307:L309"/>
    <mergeCell ref="M307:M309"/>
    <mergeCell ref="P299:P303"/>
    <mergeCell ref="Q299:Q303"/>
    <mergeCell ref="M300:M301"/>
    <mergeCell ref="A307:A309"/>
    <mergeCell ref="B307:B309"/>
    <mergeCell ref="C307:C309"/>
    <mergeCell ref="D307:D309"/>
    <mergeCell ref="E307:E309"/>
    <mergeCell ref="F307:F309"/>
    <mergeCell ref="G307:G309"/>
    <mergeCell ref="G299:G303"/>
    <mergeCell ref="H299:H303"/>
    <mergeCell ref="I299:I303"/>
    <mergeCell ref="J299:J303"/>
    <mergeCell ref="K299:K303"/>
    <mergeCell ref="L299:L303"/>
    <mergeCell ref="A299:A303"/>
    <mergeCell ref="B299:B303"/>
    <mergeCell ref="C299:C303"/>
    <mergeCell ref="D299:D303"/>
    <mergeCell ref="E299:E303"/>
    <mergeCell ref="F299:F303"/>
    <mergeCell ref="J294:J297"/>
    <mergeCell ref="K294:K297"/>
    <mergeCell ref="L294:L297"/>
    <mergeCell ref="M294:M297"/>
    <mergeCell ref="P294:P297"/>
    <mergeCell ref="Q294:Q297"/>
    <mergeCell ref="Q291:Q293"/>
    <mergeCell ref="A294:A297"/>
    <mergeCell ref="B294:B297"/>
    <mergeCell ref="C294:C297"/>
    <mergeCell ref="D294:D297"/>
    <mergeCell ref="E294:E297"/>
    <mergeCell ref="F294:F297"/>
    <mergeCell ref="G294:G297"/>
    <mergeCell ref="H294:H297"/>
    <mergeCell ref="I294:I297"/>
    <mergeCell ref="I291:I293"/>
    <mergeCell ref="J291:J293"/>
    <mergeCell ref="K291:K293"/>
    <mergeCell ref="L291:L293"/>
    <mergeCell ref="M291:M293"/>
    <mergeCell ref="P291:P293"/>
    <mergeCell ref="P287:P288"/>
    <mergeCell ref="Q287:Q288"/>
    <mergeCell ref="A291:A293"/>
    <mergeCell ref="B291:B293"/>
    <mergeCell ref="C291:C293"/>
    <mergeCell ref="D291:D293"/>
    <mergeCell ref="E291:E293"/>
    <mergeCell ref="F291:F293"/>
    <mergeCell ref="G291:G293"/>
    <mergeCell ref="H291:H293"/>
    <mergeCell ref="G287:G288"/>
    <mergeCell ref="H287:H288"/>
    <mergeCell ref="I287:I288"/>
    <mergeCell ref="J287:J288"/>
    <mergeCell ref="K287:K288"/>
    <mergeCell ref="L287:L288"/>
    <mergeCell ref="A287:A288"/>
    <mergeCell ref="B287:B288"/>
    <mergeCell ref="C287:C288"/>
    <mergeCell ref="D287:D288"/>
    <mergeCell ref="E287:E288"/>
    <mergeCell ref="F287:F288"/>
    <mergeCell ref="J282:J286"/>
    <mergeCell ref="K282:K286"/>
    <mergeCell ref="L282:L286"/>
    <mergeCell ref="M282:M286"/>
    <mergeCell ref="P282:P286"/>
    <mergeCell ref="Q282:Q286"/>
    <mergeCell ref="Q278:Q280"/>
    <mergeCell ref="A282:A286"/>
    <mergeCell ref="B282:B286"/>
    <mergeCell ref="C282:C286"/>
    <mergeCell ref="D282:D286"/>
    <mergeCell ref="E282:E286"/>
    <mergeCell ref="F282:F286"/>
    <mergeCell ref="G282:G286"/>
    <mergeCell ref="H282:H286"/>
    <mergeCell ref="I282:I286"/>
    <mergeCell ref="H278:H280"/>
    <mergeCell ref="I278:I280"/>
    <mergeCell ref="J278:J280"/>
    <mergeCell ref="K278:K280"/>
    <mergeCell ref="L278:L280"/>
    <mergeCell ref="P278:P280"/>
    <mergeCell ref="M276:M277"/>
    <mergeCell ref="P276:P277"/>
    <mergeCell ref="Q276:Q277"/>
    <mergeCell ref="A278:A280"/>
    <mergeCell ref="B278:B280"/>
    <mergeCell ref="C278:C280"/>
    <mergeCell ref="D278:D280"/>
    <mergeCell ref="E278:E280"/>
    <mergeCell ref="F278:F280"/>
    <mergeCell ref="G278:G280"/>
    <mergeCell ref="G276:G277"/>
    <mergeCell ref="H276:H277"/>
    <mergeCell ref="I276:I277"/>
    <mergeCell ref="J276:J277"/>
    <mergeCell ref="K276:K277"/>
    <mergeCell ref="L276:L277"/>
    <mergeCell ref="A276:A277"/>
    <mergeCell ref="B276:B277"/>
    <mergeCell ref="C276:C277"/>
    <mergeCell ref="D276:D277"/>
    <mergeCell ref="E276:E277"/>
    <mergeCell ref="F276:F277"/>
    <mergeCell ref="J266:J268"/>
    <mergeCell ref="K266:K268"/>
    <mergeCell ref="L266:L268"/>
    <mergeCell ref="M266:M268"/>
    <mergeCell ref="P266:P268"/>
    <mergeCell ref="Q266:Q268"/>
    <mergeCell ref="Q263:Q264"/>
    <mergeCell ref="A266:A268"/>
    <mergeCell ref="B266:B268"/>
    <mergeCell ref="C266:C268"/>
    <mergeCell ref="D266:D268"/>
    <mergeCell ref="E266:E268"/>
    <mergeCell ref="F266:F268"/>
    <mergeCell ref="G266:G268"/>
    <mergeCell ref="H266:H268"/>
    <mergeCell ref="I266:I268"/>
    <mergeCell ref="H263:H264"/>
    <mergeCell ref="I263:I264"/>
    <mergeCell ref="J263:J264"/>
    <mergeCell ref="K263:K264"/>
    <mergeCell ref="L263:L264"/>
    <mergeCell ref="P263:P264"/>
    <mergeCell ref="P250:P262"/>
    <mergeCell ref="Q250:Q262"/>
    <mergeCell ref="M259:M262"/>
    <mergeCell ref="A263:A264"/>
    <mergeCell ref="B263:B264"/>
    <mergeCell ref="C263:C264"/>
    <mergeCell ref="D263:D264"/>
    <mergeCell ref="E263:E264"/>
    <mergeCell ref="F263:F264"/>
    <mergeCell ref="G263:G264"/>
    <mergeCell ref="H250:H262"/>
    <mergeCell ref="I250:I262"/>
    <mergeCell ref="J250:J262"/>
    <mergeCell ref="K250:K262"/>
    <mergeCell ref="L250:L262"/>
    <mergeCell ref="M250:M258"/>
    <mergeCell ref="L245:L248"/>
    <mergeCell ref="P245:P248"/>
    <mergeCell ref="Q245:Q248"/>
    <mergeCell ref="A250:A262"/>
    <mergeCell ref="B250:B262"/>
    <mergeCell ref="C250:C262"/>
    <mergeCell ref="D250:D262"/>
    <mergeCell ref="E250:E262"/>
    <mergeCell ref="F250:F262"/>
    <mergeCell ref="G250:G262"/>
    <mergeCell ref="F245:F248"/>
    <mergeCell ref="G245:G248"/>
    <mergeCell ref="H245:H248"/>
    <mergeCell ref="I245:I248"/>
    <mergeCell ref="J245:J248"/>
    <mergeCell ref="K245:K248"/>
    <mergeCell ref="M232:M234"/>
    <mergeCell ref="P232:P243"/>
    <mergeCell ref="Q232:Q243"/>
    <mergeCell ref="M235:M239"/>
    <mergeCell ref="M240:M243"/>
    <mergeCell ref="A245:A248"/>
    <mergeCell ref="B245:B248"/>
    <mergeCell ref="C245:C248"/>
    <mergeCell ref="D245:D248"/>
    <mergeCell ref="E245:E248"/>
    <mergeCell ref="G232:G243"/>
    <mergeCell ref="H232:H243"/>
    <mergeCell ref="I232:I243"/>
    <mergeCell ref="J232:J243"/>
    <mergeCell ref="K232:K243"/>
    <mergeCell ref="L232:L243"/>
    <mergeCell ref="M220:M227"/>
    <mergeCell ref="P220:P231"/>
    <mergeCell ref="Q220:Q231"/>
    <mergeCell ref="M228:M231"/>
    <mergeCell ref="A232:A243"/>
    <mergeCell ref="B232:B243"/>
    <mergeCell ref="C232:C243"/>
    <mergeCell ref="D232:D243"/>
    <mergeCell ref="E232:E243"/>
    <mergeCell ref="F232:F243"/>
    <mergeCell ref="G220:G231"/>
    <mergeCell ref="H220:H231"/>
    <mergeCell ref="I220:I231"/>
    <mergeCell ref="J220:J231"/>
    <mergeCell ref="K220:K231"/>
    <mergeCell ref="L220:L231"/>
    <mergeCell ref="P208:P219"/>
    <mergeCell ref="Q208:Q219"/>
    <mergeCell ref="M213:M215"/>
    <mergeCell ref="M216:M219"/>
    <mergeCell ref="A220:A231"/>
    <mergeCell ref="B220:B231"/>
    <mergeCell ref="C220:C231"/>
    <mergeCell ref="D220:D231"/>
    <mergeCell ref="E220:E231"/>
    <mergeCell ref="F220:F231"/>
    <mergeCell ref="H208:H219"/>
    <mergeCell ref="I208:I219"/>
    <mergeCell ref="J208:J219"/>
    <mergeCell ref="K208:K219"/>
    <mergeCell ref="L208:L219"/>
    <mergeCell ref="M208:M212"/>
    <mergeCell ref="L204:L207"/>
    <mergeCell ref="P204:P207"/>
    <mergeCell ref="Q204:Q207"/>
    <mergeCell ref="A208:A219"/>
    <mergeCell ref="B208:B219"/>
    <mergeCell ref="C208:C219"/>
    <mergeCell ref="D208:D219"/>
    <mergeCell ref="E208:E219"/>
    <mergeCell ref="F208:F219"/>
    <mergeCell ref="G208:G219"/>
    <mergeCell ref="F204:F207"/>
    <mergeCell ref="G204:G207"/>
    <mergeCell ref="H204:H207"/>
    <mergeCell ref="I204:I207"/>
    <mergeCell ref="J204:J207"/>
    <mergeCell ref="K204:K207"/>
    <mergeCell ref="M192:M195"/>
    <mergeCell ref="P192:P203"/>
    <mergeCell ref="Q192:Q203"/>
    <mergeCell ref="M196:M199"/>
    <mergeCell ref="M200:M203"/>
    <mergeCell ref="A204:A207"/>
    <mergeCell ref="B204:B207"/>
    <mergeCell ref="C204:C207"/>
    <mergeCell ref="D204:D207"/>
    <mergeCell ref="E204:E207"/>
    <mergeCell ref="G192:G203"/>
    <mergeCell ref="H192:H203"/>
    <mergeCell ref="I192:I203"/>
    <mergeCell ref="J192:J203"/>
    <mergeCell ref="K192:K203"/>
    <mergeCell ref="L192:L203"/>
    <mergeCell ref="A192:A203"/>
    <mergeCell ref="B192:B203"/>
    <mergeCell ref="C192:C203"/>
    <mergeCell ref="D192:D203"/>
    <mergeCell ref="E192:E203"/>
    <mergeCell ref="F192:F203"/>
    <mergeCell ref="L180:L191"/>
    <mergeCell ref="M180:M182"/>
    <mergeCell ref="P180:P191"/>
    <mergeCell ref="Q180:Q191"/>
    <mergeCell ref="M183:M187"/>
    <mergeCell ref="M188:M191"/>
    <mergeCell ref="F180:F191"/>
    <mergeCell ref="G180:G191"/>
    <mergeCell ref="H180:H191"/>
    <mergeCell ref="I180:I191"/>
    <mergeCell ref="J180:J191"/>
    <mergeCell ref="K180:K191"/>
    <mergeCell ref="M168:M169"/>
    <mergeCell ref="P168:P179"/>
    <mergeCell ref="Q168:Q179"/>
    <mergeCell ref="M170:M175"/>
    <mergeCell ref="M176:M179"/>
    <mergeCell ref="A180:A191"/>
    <mergeCell ref="B180:B191"/>
    <mergeCell ref="C180:C191"/>
    <mergeCell ref="D180:D191"/>
    <mergeCell ref="E180:E191"/>
    <mergeCell ref="G168:G179"/>
    <mergeCell ref="H168:H179"/>
    <mergeCell ref="I168:I179"/>
    <mergeCell ref="J168:J179"/>
    <mergeCell ref="K168:K179"/>
    <mergeCell ref="L168:L179"/>
    <mergeCell ref="A168:A179"/>
    <mergeCell ref="B168:B179"/>
    <mergeCell ref="C168:C179"/>
    <mergeCell ref="D168:D179"/>
    <mergeCell ref="E168:E179"/>
    <mergeCell ref="F168:F179"/>
    <mergeCell ref="L156:L167"/>
    <mergeCell ref="M156:M157"/>
    <mergeCell ref="P156:P167"/>
    <mergeCell ref="Q156:Q167"/>
    <mergeCell ref="M158:M163"/>
    <mergeCell ref="M164:M167"/>
    <mergeCell ref="F156:F167"/>
    <mergeCell ref="G156:G167"/>
    <mergeCell ref="H156:H167"/>
    <mergeCell ref="I156:I167"/>
    <mergeCell ref="J156:J167"/>
    <mergeCell ref="K156:K167"/>
    <mergeCell ref="M144:M145"/>
    <mergeCell ref="P144:P155"/>
    <mergeCell ref="Q144:Q155"/>
    <mergeCell ref="M146:M151"/>
    <mergeCell ref="M152:M155"/>
    <mergeCell ref="A156:A167"/>
    <mergeCell ref="B156:B167"/>
    <mergeCell ref="C156:C167"/>
    <mergeCell ref="D156:D167"/>
    <mergeCell ref="E156:E167"/>
    <mergeCell ref="G144:G155"/>
    <mergeCell ref="H144:H155"/>
    <mergeCell ref="I144:I155"/>
    <mergeCell ref="J144:J155"/>
    <mergeCell ref="K144:K155"/>
    <mergeCell ref="L144:L155"/>
    <mergeCell ref="M133:M140"/>
    <mergeCell ref="P133:P143"/>
    <mergeCell ref="Q133:Q143"/>
    <mergeCell ref="M141:M143"/>
    <mergeCell ref="A144:A155"/>
    <mergeCell ref="B144:B155"/>
    <mergeCell ref="C144:C155"/>
    <mergeCell ref="D144:D155"/>
    <mergeCell ref="E144:E155"/>
    <mergeCell ref="F144:F155"/>
    <mergeCell ref="G133:G143"/>
    <mergeCell ref="H133:H143"/>
    <mergeCell ref="I133:I143"/>
    <mergeCell ref="J133:J143"/>
    <mergeCell ref="K133:K143"/>
    <mergeCell ref="L133:L143"/>
    <mergeCell ref="P121:P132"/>
    <mergeCell ref="Q121:Q132"/>
    <mergeCell ref="M123:M128"/>
    <mergeCell ref="M129:M132"/>
    <mergeCell ref="A133:A143"/>
    <mergeCell ref="B133:B143"/>
    <mergeCell ref="C133:C143"/>
    <mergeCell ref="D133:D143"/>
    <mergeCell ref="E133:E143"/>
    <mergeCell ref="F133:F143"/>
    <mergeCell ref="G121:G132"/>
    <mergeCell ref="H121:H132"/>
    <mergeCell ref="I121:I132"/>
    <mergeCell ref="J121:J132"/>
    <mergeCell ref="K121:K132"/>
    <mergeCell ref="L121:L132"/>
    <mergeCell ref="A121:A132"/>
    <mergeCell ref="B121:B132"/>
    <mergeCell ref="C121:C132"/>
    <mergeCell ref="D121:D132"/>
    <mergeCell ref="E121:E132"/>
    <mergeCell ref="F121:F132"/>
    <mergeCell ref="J104:J118"/>
    <mergeCell ref="K104:K118"/>
    <mergeCell ref="L104:L118"/>
    <mergeCell ref="M104:M109"/>
    <mergeCell ref="P104:P118"/>
    <mergeCell ref="Q104:Q118"/>
    <mergeCell ref="M110:M112"/>
    <mergeCell ref="M113:M114"/>
    <mergeCell ref="M115:M117"/>
    <mergeCell ref="Q101:Q103"/>
    <mergeCell ref="A104:A118"/>
    <mergeCell ref="B104:B118"/>
    <mergeCell ref="C104:C118"/>
    <mergeCell ref="D104:D118"/>
    <mergeCell ref="E104:E118"/>
    <mergeCell ref="F104:F118"/>
    <mergeCell ref="G104:G118"/>
    <mergeCell ref="H104:H118"/>
    <mergeCell ref="I104:I118"/>
    <mergeCell ref="H101:H103"/>
    <mergeCell ref="I101:I103"/>
    <mergeCell ref="J101:J103"/>
    <mergeCell ref="K101:K103"/>
    <mergeCell ref="L101:L103"/>
    <mergeCell ref="P101:P103"/>
    <mergeCell ref="L98:L100"/>
    <mergeCell ref="P98:P100"/>
    <mergeCell ref="Q98:Q100"/>
    <mergeCell ref="A101:A103"/>
    <mergeCell ref="B101:B103"/>
    <mergeCell ref="C101:C103"/>
    <mergeCell ref="D101:D103"/>
    <mergeCell ref="E101:E103"/>
    <mergeCell ref="F101:F103"/>
    <mergeCell ref="G101:G103"/>
    <mergeCell ref="F98:F100"/>
    <mergeCell ref="G98:G100"/>
    <mergeCell ref="H98:H100"/>
    <mergeCell ref="I98:I100"/>
    <mergeCell ref="J98:J100"/>
    <mergeCell ref="K98:K100"/>
    <mergeCell ref="P30:P97"/>
    <mergeCell ref="Q30:Q97"/>
    <mergeCell ref="M52:M73"/>
    <mergeCell ref="M74:M91"/>
    <mergeCell ref="M92:M95"/>
    <mergeCell ref="A98:A100"/>
    <mergeCell ref="B98:B100"/>
    <mergeCell ref="C98:C100"/>
    <mergeCell ref="D98:D100"/>
    <mergeCell ref="E98:E100"/>
    <mergeCell ref="H30:H97"/>
    <mergeCell ref="I30:I97"/>
    <mergeCell ref="J30:J97"/>
    <mergeCell ref="K30:K97"/>
    <mergeCell ref="L30:L97"/>
    <mergeCell ref="M30:M51"/>
    <mergeCell ref="P20:P29"/>
    <mergeCell ref="Q20:Q29"/>
    <mergeCell ref="M28:M29"/>
    <mergeCell ref="A30:A97"/>
    <mergeCell ref="B30:B97"/>
    <mergeCell ref="C30:C97"/>
    <mergeCell ref="D30:D97"/>
    <mergeCell ref="E30:E97"/>
    <mergeCell ref="F30:F97"/>
    <mergeCell ref="G30:G97"/>
    <mergeCell ref="H20:H29"/>
    <mergeCell ref="I20:I29"/>
    <mergeCell ref="J20:J29"/>
    <mergeCell ref="K20:K29"/>
    <mergeCell ref="L20:L29"/>
    <mergeCell ref="M20:M27"/>
    <mergeCell ref="M16:M17"/>
    <mergeCell ref="P16:P19"/>
    <mergeCell ref="Q16:Q19"/>
    <mergeCell ref="A20:A29"/>
    <mergeCell ref="B20:B29"/>
    <mergeCell ref="C20:C29"/>
    <mergeCell ref="D20:D29"/>
    <mergeCell ref="E20:E29"/>
    <mergeCell ref="F20:F29"/>
    <mergeCell ref="G20:G29"/>
    <mergeCell ref="G16:G19"/>
    <mergeCell ref="H16:H19"/>
    <mergeCell ref="I16:I19"/>
    <mergeCell ref="J16:J19"/>
    <mergeCell ref="K16:K19"/>
    <mergeCell ref="L16:L19"/>
    <mergeCell ref="A16:A19"/>
    <mergeCell ref="B16:B19"/>
    <mergeCell ref="C16:C19"/>
    <mergeCell ref="D16:D19"/>
    <mergeCell ref="E16:E19"/>
    <mergeCell ref="F16:F19"/>
    <mergeCell ref="J11:J14"/>
    <mergeCell ref="K11:K14"/>
    <mergeCell ref="L11:L14"/>
    <mergeCell ref="M11:M14"/>
    <mergeCell ref="P11:P14"/>
    <mergeCell ref="Q11:Q14"/>
    <mergeCell ref="Q6:Q10"/>
    <mergeCell ref="A11:A14"/>
    <mergeCell ref="B11:B14"/>
    <mergeCell ref="C11:C14"/>
    <mergeCell ref="D11:D14"/>
    <mergeCell ref="E11:E14"/>
    <mergeCell ref="F11:F14"/>
    <mergeCell ref="G11:G14"/>
    <mergeCell ref="H11:H14"/>
    <mergeCell ref="I11:I14"/>
    <mergeCell ref="I6:I10"/>
    <mergeCell ref="J6:J10"/>
    <mergeCell ref="K6:K10"/>
    <mergeCell ref="L6:L10"/>
    <mergeCell ref="M6:M10"/>
    <mergeCell ref="P6:P10"/>
    <mergeCell ref="N1:O1"/>
    <mergeCell ref="A3:Q3"/>
    <mergeCell ref="A6:A10"/>
    <mergeCell ref="B6:B10"/>
    <mergeCell ref="C6:C10"/>
    <mergeCell ref="D6:D10"/>
    <mergeCell ref="E6:E10"/>
    <mergeCell ref="F6:F10"/>
    <mergeCell ref="G6:G10"/>
    <mergeCell ref="H6:H10"/>
  </mergeCells>
  <conditionalFormatting sqref="E951:E953">
    <cfRule type="expression" dxfId="23" priority="19">
      <formula>AND(NOT(ISBLANK($B951)),ISBLANK($F951))</formula>
    </cfRule>
  </conditionalFormatting>
  <conditionalFormatting sqref="E1042">
    <cfRule type="expression" dxfId="22" priority="2">
      <formula>AND(NOT(ISBLANK($B1042)),ISBLANK($F1042))</formula>
    </cfRule>
  </conditionalFormatting>
  <conditionalFormatting sqref="E1060">
    <cfRule type="expression" dxfId="21" priority="7">
      <formula>AND(NOT(ISBLANK($B1060)),ISBLANK($F1060))</formula>
    </cfRule>
  </conditionalFormatting>
  <conditionalFormatting sqref="E1085">
    <cfRule type="expression" dxfId="20" priority="13">
      <formula>AND(NOT(ISBLANK($B1085)),ISBLANK($F1085))</formula>
    </cfRule>
  </conditionalFormatting>
  <conditionalFormatting sqref="G909">
    <cfRule type="expression" dxfId="19" priority="21">
      <formula>AND(NOT(ISBLANK($B909)),ISBLANK(G909))</formula>
    </cfRule>
  </conditionalFormatting>
  <conditionalFormatting sqref="G934">
    <cfRule type="expression" dxfId="18" priority="8">
      <formula>AND(NOT(ISBLANK($B934)),ISBLANK(G934))</formula>
    </cfRule>
  </conditionalFormatting>
  <conditionalFormatting sqref="G951:G953">
    <cfRule type="expression" dxfId="17" priority="18">
      <formula>AND(NOT(ISBLANK($B951)),ISBLANK(G951))</formula>
    </cfRule>
  </conditionalFormatting>
  <conditionalFormatting sqref="G954 I954:I968">
    <cfRule type="expression" dxfId="16" priority="15">
      <formula>AND(NOT(ISBLANK($AA954)),ISBLANK(G954))</formula>
    </cfRule>
  </conditionalFormatting>
  <conditionalFormatting sqref="G982">
    <cfRule type="expression" dxfId="15" priority="11">
      <formula>AND(NOT(ISBLANK($B982)),ISBLANK(G982))</formula>
    </cfRule>
  </conditionalFormatting>
  <conditionalFormatting sqref="G1042">
    <cfRule type="expression" dxfId="14" priority="1">
      <formula>AND(NOT(ISBLANK($B1042)),ISBLANK(G1042))</formula>
    </cfRule>
  </conditionalFormatting>
  <conditionalFormatting sqref="G1060">
    <cfRule type="expression" dxfId="13" priority="6">
      <formula>AND(NOT(ISBLANK($B1060)),ISBLANK(G1060))</formula>
    </cfRule>
  </conditionalFormatting>
  <conditionalFormatting sqref="G1085">
    <cfRule type="expression" dxfId="12" priority="12">
      <formula>AND(NOT(ISBLANK($B1085)),ISBLANK(G1085))</formula>
    </cfRule>
  </conditionalFormatting>
  <conditionalFormatting sqref="I951:I953">
    <cfRule type="expression" dxfId="11" priority="20">
      <formula>AND(NOT(ISBLANK($B951)),ISBLANK(I951))</formula>
    </cfRule>
  </conditionalFormatting>
  <conditionalFormatting sqref="L546">
    <cfRule type="timePeriod" dxfId="10" priority="22" timePeriod="nextMonth">
      <formula>AND(MONTH(L546)=MONTH(EDATE(TODAY(),0+1)),YEAR(L546)=YEAR(EDATE(TODAY(),0+1)))</formula>
    </cfRule>
    <cfRule type="timePeriod" dxfId="9" priority="23" timePeriod="thisMonth">
      <formula>AND(MONTH(L546)=MONTH(TODAY()),YEAR(L546)=YEAR(TODAY()))</formula>
    </cfRule>
  </conditionalFormatting>
  <conditionalFormatting sqref="M954">
    <cfRule type="expression" dxfId="8" priority="14">
      <formula>AND(NOT(ISBLANK($AA954)),ISBLANK(M954))</formula>
    </cfRule>
  </conditionalFormatting>
  <conditionalFormatting sqref="M951:N953">
    <cfRule type="expression" dxfId="7" priority="16">
      <formula>AND(NOT(ISBLANK($B951)),ISBLANK(M951))</formula>
    </cfRule>
  </conditionalFormatting>
  <conditionalFormatting sqref="P952">
    <cfRule type="expression" dxfId="6" priority="9">
      <formula>AND(NOT(ISBLANK($AA952)),ISBLANK(P952))</formula>
    </cfRule>
  </conditionalFormatting>
  <conditionalFormatting sqref="P954 P956:P964">
    <cfRule type="expression" dxfId="5" priority="10">
      <formula>AND(NOT(ISBLANK($AA954)),ISBLANK(P954))</formula>
    </cfRule>
  </conditionalFormatting>
  <conditionalFormatting sqref="P966">
    <cfRule type="expression" dxfId="4" priority="4">
      <formula>AND(NOT(ISBLANK($AA966)),ISBLANK(P966))</formula>
    </cfRule>
  </conditionalFormatting>
  <conditionalFormatting sqref="P968">
    <cfRule type="expression" dxfId="3" priority="5">
      <formula>AND(NOT(ISBLANK($AA968)),ISBLANK(P968))</formula>
    </cfRule>
  </conditionalFormatting>
  <conditionalFormatting sqref="R951:R953">
    <cfRule type="expression" dxfId="2" priority="17">
      <formula>AND(NOT(ISBLANK($B951)),ISBLANK(R951))</formula>
    </cfRule>
  </conditionalFormatting>
  <conditionalFormatting sqref="R954:R968">
    <cfRule type="expression" dxfId="1" priority="3">
      <formula>AND(NOT(ISBLANK($AA954)),ISBLANK(R954))</formula>
    </cfRule>
  </conditionalFormatting>
  <conditionalFormatting sqref="AC5:AC29 AS5:AS29 BI5:BI29 BY5:BY29 CO5:CO29 DE5:DE29 DU5:DU29 EK5:EK29 FA5:FA29 FQ5:FQ29 GG5:GG29 GW5:GW29 HM5:HM29 IC5:IC29 IS5:IS29 JI5:JI29 JY5:JY29 KO5:KO29 LE5:LE29 LU5:LU29 MK5:MK29 NA5:NA29 NQ5:NQ29 OG5:OG29 OW5:OW29 PM5:PM29 QC5:QC29 QS5:QS29 RI5:RI29 RY5:RY29 SO5:SO29 TE5:TE29 TU5:TU29 UK5:UK29 VA5:VA29 VQ5:VQ29 WG5:WG29 WW5:WW29 XM5:XM29 YC5:YC29 YS5:YS29 ZI5:ZI29 ZY5:ZY29 AAO5:AAO29 ABE5:ABE29 ABU5:ABU29 ACK5:ACK29 ADA5:ADA29 ADQ5:ADQ29 AEG5:AEG29 AEW5:AEW29 AFM5:AFM29 AGC5:AGC29 AGS5:AGS29 AHI5:AHI29 AHY5:AHY29 AIO5:AIO29 AJE5:AJE29 AJU5:AJU29 AKK5:AKK29 ALA5:ALA29 ALQ5:ALQ29 AMG5:AMG29 AMW5:AMW29 ANM5:ANM29 AOC5:AOC29 AOS5:AOS29 API5:API29 APY5:APY29 AQO5:AQO29 ARE5:ARE29 ARU5:ARU29 ASK5:ASK29 ATA5:ATA29 ATQ5:ATQ29 AUG5:AUG29 AUW5:AUW29 AVM5:AVM29 AWC5:AWC29 AWS5:AWS29 AXI5:AXI29 AXY5:AXY29 AYO5:AYO29 AZE5:AZE29 AZU5:AZU29 BAK5:BAK29 BBA5:BBA29 BBQ5:BBQ29 BCG5:BCG29 BCW5:BCW29 BDM5:BDM29 BEC5:BEC29 BES5:BES29 BFI5:BFI29 BFY5:BFY29 BGO5:BGO29 BHE5:BHE29 BHU5:BHU29 BIK5:BIK29 BJA5:BJA29 BJQ5:BJQ29 BKG5:BKG29 BKW5:BKW29 BLM5:BLM29 BMC5:BMC29 BMS5:BMS29 BNI5:BNI29 BNY5:BNY29 BOO5:BOO29 BPE5:BPE29 BPU5:BPU29 BQK5:BQK29 BRA5:BRA29 BRQ5:BRQ29 BSG5:BSG29 BSW5:BSW29 BTM5:BTM29 BUC5:BUC29 BUS5:BUS29 BVI5:BVI29 BVY5:BVY29 BWO5:BWO29 BXE5:BXE29 BXU5:BXU29 BYK5:BYK29 BZA5:BZA29 BZQ5:BZQ29 CAG5:CAG29 CAW5:CAW29 CBM5:CBM29 CCC5:CCC29 CCS5:CCS29 CDI5:CDI29 CDY5:CDY29 CEO5:CEO29 CFE5:CFE29 CFU5:CFU29 CGK5:CGK29 CHA5:CHA29 CHQ5:CHQ29 CIG5:CIG29 CIW5:CIW29 CJM5:CJM29 CKC5:CKC29 CKS5:CKS29 CLI5:CLI29 CLY5:CLY29 CMO5:CMO29 CNE5:CNE29 CNU5:CNU29 COK5:COK29 CPA5:CPA29 CPQ5:CPQ29 CQG5:CQG29 CQW5:CQW29 CRM5:CRM29 CSC5:CSC29 CSS5:CSS29 CTI5:CTI29 CTY5:CTY29 CUO5:CUO29 CVE5:CVE29 CVU5:CVU29 CWK5:CWK29 CXA5:CXA29 CXQ5:CXQ29 CYG5:CYG29 CYW5:CYW29 CZM5:CZM29 DAC5:DAC29 DAS5:DAS29 DBI5:DBI29 DBY5:DBY29 DCO5:DCO29 DDE5:DDE29 DDU5:DDU29 DEK5:DEK29 DFA5:DFA29 DFQ5:DFQ29 DGG5:DGG29 DGW5:DGW29 DHM5:DHM29 DIC5:DIC29 DIS5:DIS29 DJI5:DJI29 DJY5:DJY29 DKO5:DKO29 DLE5:DLE29 DLU5:DLU29 DMK5:DMK29 DNA5:DNA29 DNQ5:DNQ29 DOG5:DOG29 DOW5:DOW29 DPM5:DPM29 DQC5:DQC29 DQS5:DQS29 DRI5:DRI29 DRY5:DRY29 DSO5:DSO29 DTE5:DTE29 DTU5:DTU29 DUK5:DUK29 DVA5:DVA29 DVQ5:DVQ29 DWG5:DWG29 DWW5:DWW29 DXM5:DXM29 DYC5:DYC29 DYS5:DYS29 DZI5:DZI29 DZY5:DZY29 EAO5:EAO29 EBE5:EBE29 EBU5:EBU29 ECK5:ECK29 EDA5:EDA29 EDQ5:EDQ29 EEG5:EEG29 EEW5:EEW29 EFM5:EFM29 EGC5:EGC29 EGS5:EGS29 EHI5:EHI29 EHY5:EHY29 EIO5:EIO29 EJE5:EJE29 EJU5:EJU29 EKK5:EKK29 ELA5:ELA29 ELQ5:ELQ29 EMG5:EMG29 EMW5:EMW29 ENM5:ENM29 EOC5:EOC29 EOS5:EOS29 EPI5:EPI29 EPY5:EPY29 EQO5:EQO29 ERE5:ERE29 ERU5:ERU29 ESK5:ESK29 ETA5:ETA29 ETQ5:ETQ29 EUG5:EUG29 EUW5:EUW29 EVM5:EVM29 EWC5:EWC29 EWS5:EWS29 EXI5:EXI29 EXY5:EXY29 EYO5:EYO29 EZE5:EZE29 EZU5:EZU29 FAK5:FAK29 FBA5:FBA29 FBQ5:FBQ29 FCG5:FCG29 FCW5:FCW29 FDM5:FDM29 FEC5:FEC29 FES5:FES29 FFI5:FFI29 FFY5:FFY29 FGO5:FGO29 FHE5:FHE29 FHU5:FHU29 FIK5:FIK29 FJA5:FJA29 FJQ5:FJQ29 FKG5:FKG29 FKW5:FKW29 FLM5:FLM29 FMC5:FMC29 FMS5:FMS29 FNI5:FNI29 FNY5:FNY29 FOO5:FOO29 FPE5:FPE29 FPU5:FPU29 FQK5:FQK29 FRA5:FRA29 FRQ5:FRQ29 FSG5:FSG29 FSW5:FSW29 FTM5:FTM29 FUC5:FUC29 FUS5:FUS29 FVI5:FVI29 FVY5:FVY29 FWO5:FWO29 FXE5:FXE29 FXU5:FXU29 FYK5:FYK29 FZA5:FZA29 FZQ5:FZQ29 GAG5:GAG29 GAW5:GAW29 GBM5:GBM29 GCC5:GCC29 GCS5:GCS29 GDI5:GDI29 GDY5:GDY29 GEO5:GEO29 GFE5:GFE29 GFU5:GFU29 GGK5:GGK29 GHA5:GHA29 GHQ5:GHQ29 GIG5:GIG29 GIW5:GIW29 GJM5:GJM29 GKC5:GKC29 GKS5:GKS29 GLI5:GLI29 GLY5:GLY29 GMO5:GMO29 GNE5:GNE29 GNU5:GNU29 GOK5:GOK29 GPA5:GPA29 GPQ5:GPQ29 GQG5:GQG29 GQW5:GQW29 GRM5:GRM29 GSC5:GSC29 GSS5:GSS29 GTI5:GTI29 GTY5:GTY29 GUO5:GUO29 GVE5:GVE29 GVU5:GVU29 GWK5:GWK29 GXA5:GXA29 GXQ5:GXQ29 GYG5:GYG29 GYW5:GYW29 GZM5:GZM29 HAC5:HAC29 HAS5:HAS29 HBI5:HBI29 HBY5:HBY29 HCO5:HCO29 HDE5:HDE29 HDU5:HDU29 HEK5:HEK29 HFA5:HFA29 HFQ5:HFQ29 HGG5:HGG29 HGW5:HGW29 HHM5:HHM29 HIC5:HIC29 HIS5:HIS29 HJI5:HJI29 HJY5:HJY29 HKO5:HKO29 HLE5:HLE29 HLU5:HLU29 HMK5:HMK29 HNA5:HNA29 HNQ5:HNQ29 HOG5:HOG29 HOW5:HOW29 HPM5:HPM29 HQC5:HQC29 HQS5:HQS29 HRI5:HRI29 HRY5:HRY29 HSO5:HSO29 HTE5:HTE29 HTU5:HTU29 HUK5:HUK29 HVA5:HVA29 HVQ5:HVQ29 HWG5:HWG29 HWW5:HWW29 HXM5:HXM29 HYC5:HYC29 HYS5:HYS29 HZI5:HZI29 HZY5:HZY29 IAO5:IAO29 IBE5:IBE29 IBU5:IBU29 ICK5:ICK29 IDA5:IDA29 IDQ5:IDQ29 IEG5:IEG29 IEW5:IEW29 IFM5:IFM29 IGC5:IGC29 IGS5:IGS29 IHI5:IHI29 IHY5:IHY29 IIO5:IIO29 IJE5:IJE29 IJU5:IJU29 IKK5:IKK29 ILA5:ILA29 ILQ5:ILQ29 IMG5:IMG29 IMW5:IMW29 INM5:INM29 IOC5:IOC29 IOS5:IOS29 IPI5:IPI29 IPY5:IPY29 IQO5:IQO29 IRE5:IRE29 IRU5:IRU29 ISK5:ISK29 ITA5:ITA29 ITQ5:ITQ29 IUG5:IUG29 IUW5:IUW29 IVM5:IVM29 IWC5:IWC29 IWS5:IWS29 IXI5:IXI29 IXY5:IXY29 IYO5:IYO29 IZE5:IZE29 IZU5:IZU29 JAK5:JAK29 JBA5:JBA29 JBQ5:JBQ29 JCG5:JCG29 JCW5:JCW29 JDM5:JDM29 JEC5:JEC29 JES5:JES29 JFI5:JFI29 JFY5:JFY29 JGO5:JGO29 JHE5:JHE29 JHU5:JHU29 JIK5:JIK29 JJA5:JJA29 JJQ5:JJQ29 JKG5:JKG29 JKW5:JKW29 JLM5:JLM29 JMC5:JMC29 JMS5:JMS29 JNI5:JNI29 JNY5:JNY29 JOO5:JOO29 JPE5:JPE29 JPU5:JPU29 JQK5:JQK29 JRA5:JRA29 JRQ5:JRQ29 JSG5:JSG29 JSW5:JSW29 JTM5:JTM29 JUC5:JUC29 JUS5:JUS29 JVI5:JVI29 JVY5:JVY29 JWO5:JWO29 JXE5:JXE29 JXU5:JXU29 JYK5:JYK29 JZA5:JZA29 JZQ5:JZQ29 KAG5:KAG29 KAW5:KAW29 KBM5:KBM29 KCC5:KCC29 KCS5:KCS29 KDI5:KDI29 KDY5:KDY29 KEO5:KEO29 KFE5:KFE29 KFU5:KFU29 KGK5:KGK29 KHA5:KHA29 KHQ5:KHQ29 KIG5:KIG29 KIW5:KIW29 KJM5:KJM29 KKC5:KKC29 KKS5:KKS29 KLI5:KLI29 KLY5:KLY29 KMO5:KMO29 KNE5:KNE29 KNU5:KNU29 KOK5:KOK29 KPA5:KPA29 KPQ5:KPQ29 KQG5:KQG29 KQW5:KQW29 KRM5:KRM29 KSC5:KSC29 KSS5:KSS29 KTI5:KTI29 KTY5:KTY29 KUO5:KUO29 KVE5:KVE29 KVU5:KVU29 KWK5:KWK29 KXA5:KXA29 KXQ5:KXQ29 KYG5:KYG29 KYW5:KYW29 KZM5:KZM29 LAC5:LAC29 LAS5:LAS29 LBI5:LBI29 LBY5:LBY29 LCO5:LCO29 LDE5:LDE29 LDU5:LDU29 LEK5:LEK29 LFA5:LFA29 LFQ5:LFQ29 LGG5:LGG29 LGW5:LGW29 LHM5:LHM29 LIC5:LIC29 LIS5:LIS29 LJI5:LJI29 LJY5:LJY29 LKO5:LKO29 LLE5:LLE29 LLU5:LLU29 LMK5:LMK29 LNA5:LNA29 LNQ5:LNQ29 LOG5:LOG29 LOW5:LOW29 LPM5:LPM29 LQC5:LQC29 LQS5:LQS29 LRI5:LRI29 LRY5:LRY29 LSO5:LSO29 LTE5:LTE29 LTU5:LTU29 LUK5:LUK29 LVA5:LVA29 LVQ5:LVQ29 LWG5:LWG29 LWW5:LWW29 LXM5:LXM29 LYC5:LYC29 LYS5:LYS29 LZI5:LZI29 LZY5:LZY29 MAO5:MAO29 MBE5:MBE29 MBU5:MBU29 MCK5:MCK29 MDA5:MDA29 MDQ5:MDQ29 MEG5:MEG29 MEW5:MEW29 MFM5:MFM29 MGC5:MGC29 MGS5:MGS29 MHI5:MHI29 MHY5:MHY29 MIO5:MIO29 MJE5:MJE29 MJU5:MJU29 MKK5:MKK29 MLA5:MLA29 MLQ5:MLQ29 MMG5:MMG29 MMW5:MMW29 MNM5:MNM29 MOC5:MOC29 MOS5:MOS29 MPI5:MPI29 MPY5:MPY29 MQO5:MQO29 MRE5:MRE29 MRU5:MRU29 MSK5:MSK29 MTA5:MTA29 MTQ5:MTQ29 MUG5:MUG29 MUW5:MUW29 MVM5:MVM29 MWC5:MWC29 MWS5:MWS29 MXI5:MXI29 MXY5:MXY29 MYO5:MYO29 MZE5:MZE29 MZU5:MZU29 NAK5:NAK29 NBA5:NBA29 NBQ5:NBQ29 NCG5:NCG29 NCW5:NCW29 NDM5:NDM29 NEC5:NEC29 NES5:NES29 NFI5:NFI29 NFY5:NFY29 NGO5:NGO29 NHE5:NHE29 NHU5:NHU29 NIK5:NIK29 NJA5:NJA29 NJQ5:NJQ29 NKG5:NKG29 NKW5:NKW29 NLM5:NLM29 NMC5:NMC29 NMS5:NMS29 NNI5:NNI29 NNY5:NNY29 NOO5:NOO29 NPE5:NPE29 NPU5:NPU29 NQK5:NQK29 NRA5:NRA29 NRQ5:NRQ29 NSG5:NSG29 NSW5:NSW29 NTM5:NTM29 NUC5:NUC29 NUS5:NUS29 NVI5:NVI29 NVY5:NVY29 NWO5:NWO29 NXE5:NXE29 NXU5:NXU29 NYK5:NYK29 NZA5:NZA29 NZQ5:NZQ29 OAG5:OAG29 OAW5:OAW29 OBM5:OBM29 OCC5:OCC29 OCS5:OCS29 ODI5:ODI29 ODY5:ODY29 OEO5:OEO29 OFE5:OFE29 OFU5:OFU29 OGK5:OGK29 OHA5:OHA29 OHQ5:OHQ29 OIG5:OIG29 OIW5:OIW29 OJM5:OJM29 OKC5:OKC29 OKS5:OKS29 OLI5:OLI29 OLY5:OLY29 OMO5:OMO29 ONE5:ONE29 ONU5:ONU29 OOK5:OOK29 OPA5:OPA29 OPQ5:OPQ29 OQG5:OQG29 OQW5:OQW29 ORM5:ORM29 OSC5:OSC29 OSS5:OSS29 OTI5:OTI29 OTY5:OTY29 OUO5:OUO29 OVE5:OVE29 OVU5:OVU29 OWK5:OWK29 OXA5:OXA29 OXQ5:OXQ29 OYG5:OYG29 OYW5:OYW29 OZM5:OZM29 PAC5:PAC29 PAS5:PAS29 PBI5:PBI29 PBY5:PBY29 PCO5:PCO29 PDE5:PDE29 PDU5:PDU29 PEK5:PEK29 PFA5:PFA29 PFQ5:PFQ29 PGG5:PGG29 PGW5:PGW29 PHM5:PHM29 PIC5:PIC29 PIS5:PIS29 PJI5:PJI29 PJY5:PJY29 PKO5:PKO29 PLE5:PLE29 PLU5:PLU29 PMK5:PMK29 PNA5:PNA29 PNQ5:PNQ29 POG5:POG29 POW5:POW29 PPM5:PPM29 PQC5:PQC29 PQS5:PQS29 PRI5:PRI29 PRY5:PRY29 PSO5:PSO29 PTE5:PTE29 PTU5:PTU29 PUK5:PUK29 PVA5:PVA29 PVQ5:PVQ29 PWG5:PWG29 PWW5:PWW29 PXM5:PXM29 PYC5:PYC29 PYS5:PYS29 PZI5:PZI29 PZY5:PZY29 QAO5:QAO29 QBE5:QBE29 QBU5:QBU29 QCK5:QCK29 QDA5:QDA29 QDQ5:QDQ29 QEG5:QEG29 QEW5:QEW29 QFM5:QFM29 QGC5:QGC29 QGS5:QGS29 QHI5:QHI29 QHY5:QHY29 QIO5:QIO29 QJE5:QJE29 QJU5:QJU29 QKK5:QKK29 QLA5:QLA29 QLQ5:QLQ29 QMG5:QMG29 QMW5:QMW29 QNM5:QNM29 QOC5:QOC29 QOS5:QOS29 QPI5:QPI29 QPY5:QPY29 QQO5:QQO29 QRE5:QRE29 QRU5:QRU29 QSK5:QSK29 QTA5:QTA29 QTQ5:QTQ29 QUG5:QUG29 QUW5:QUW29 QVM5:QVM29 QWC5:QWC29 QWS5:QWS29 QXI5:QXI29 QXY5:QXY29 QYO5:QYO29 QZE5:QZE29 QZU5:QZU29 RAK5:RAK29 RBA5:RBA29 RBQ5:RBQ29 RCG5:RCG29 RCW5:RCW29 RDM5:RDM29 REC5:REC29 RES5:RES29 RFI5:RFI29 RFY5:RFY29 RGO5:RGO29 RHE5:RHE29 RHU5:RHU29 RIK5:RIK29 RJA5:RJA29 RJQ5:RJQ29 RKG5:RKG29 RKW5:RKW29 RLM5:RLM29 RMC5:RMC29 RMS5:RMS29 RNI5:RNI29 RNY5:RNY29 ROO5:ROO29 RPE5:RPE29 RPU5:RPU29 RQK5:RQK29 RRA5:RRA29 RRQ5:RRQ29 RSG5:RSG29 RSW5:RSW29 RTM5:RTM29 RUC5:RUC29 RUS5:RUS29 RVI5:RVI29 RVY5:RVY29 RWO5:RWO29 RXE5:RXE29 RXU5:RXU29 RYK5:RYK29 RZA5:RZA29 RZQ5:RZQ29 SAG5:SAG29 SAW5:SAW29 SBM5:SBM29 SCC5:SCC29 SCS5:SCS29 SDI5:SDI29 SDY5:SDY29 SEO5:SEO29 SFE5:SFE29 SFU5:SFU29 SGK5:SGK29 SHA5:SHA29 SHQ5:SHQ29 SIG5:SIG29 SIW5:SIW29 SJM5:SJM29 SKC5:SKC29 SKS5:SKS29 SLI5:SLI29 SLY5:SLY29 SMO5:SMO29 SNE5:SNE29 SNU5:SNU29 SOK5:SOK29 SPA5:SPA29 SPQ5:SPQ29 SQG5:SQG29 SQW5:SQW29 SRM5:SRM29 SSC5:SSC29 SSS5:SSS29 STI5:STI29 STY5:STY29 SUO5:SUO29 SVE5:SVE29 SVU5:SVU29 SWK5:SWK29 SXA5:SXA29 SXQ5:SXQ29 SYG5:SYG29 SYW5:SYW29 SZM5:SZM29 TAC5:TAC29 TAS5:TAS29 TBI5:TBI29 TBY5:TBY29 TCO5:TCO29 TDE5:TDE29 TDU5:TDU29 TEK5:TEK29 TFA5:TFA29 TFQ5:TFQ29 TGG5:TGG29 TGW5:TGW29 THM5:THM29 TIC5:TIC29 TIS5:TIS29 TJI5:TJI29 TJY5:TJY29 TKO5:TKO29 TLE5:TLE29 TLU5:TLU29 TMK5:TMK29 TNA5:TNA29 TNQ5:TNQ29 TOG5:TOG29 TOW5:TOW29 TPM5:TPM29 TQC5:TQC29 TQS5:TQS29 TRI5:TRI29 TRY5:TRY29 TSO5:TSO29 TTE5:TTE29 TTU5:TTU29 TUK5:TUK29 TVA5:TVA29 TVQ5:TVQ29 TWG5:TWG29 TWW5:TWW29 TXM5:TXM29 TYC5:TYC29 TYS5:TYS29 TZI5:TZI29 TZY5:TZY29 UAO5:UAO29 UBE5:UBE29 UBU5:UBU29 UCK5:UCK29 UDA5:UDA29 UDQ5:UDQ29 UEG5:UEG29 UEW5:UEW29 UFM5:UFM29 UGC5:UGC29 UGS5:UGS29 UHI5:UHI29 UHY5:UHY29 UIO5:UIO29 UJE5:UJE29 UJU5:UJU29 UKK5:UKK29 ULA5:ULA29 ULQ5:ULQ29 UMG5:UMG29 UMW5:UMW29 UNM5:UNM29 UOC5:UOC29 UOS5:UOS29 UPI5:UPI29 UPY5:UPY29 UQO5:UQO29 URE5:URE29 URU5:URU29 USK5:USK29 UTA5:UTA29 UTQ5:UTQ29 UUG5:UUG29 UUW5:UUW29 UVM5:UVM29 UWC5:UWC29 UWS5:UWS29 UXI5:UXI29 UXY5:UXY29 UYO5:UYO29 UZE5:UZE29 UZU5:UZU29 VAK5:VAK29 VBA5:VBA29 VBQ5:VBQ29 VCG5:VCG29 VCW5:VCW29 VDM5:VDM29 VEC5:VEC29 VES5:VES29 VFI5:VFI29 VFY5:VFY29 VGO5:VGO29 VHE5:VHE29 VHU5:VHU29 VIK5:VIK29 VJA5:VJA29 VJQ5:VJQ29 VKG5:VKG29 VKW5:VKW29 VLM5:VLM29 VMC5:VMC29 VMS5:VMS29 VNI5:VNI29 VNY5:VNY29 VOO5:VOO29 VPE5:VPE29 VPU5:VPU29 VQK5:VQK29 VRA5:VRA29 VRQ5:VRQ29 VSG5:VSG29 VSW5:VSW29 VTM5:VTM29 VUC5:VUC29 VUS5:VUS29 VVI5:VVI29 VVY5:VVY29 VWO5:VWO29 VXE5:VXE29 VXU5:VXU29 VYK5:VYK29 VZA5:VZA29 VZQ5:VZQ29 WAG5:WAG29 WAW5:WAW29 WBM5:WBM29 WCC5:WCC29 WCS5:WCS29 WDI5:WDI29 WDY5:WDY29 WEO5:WEO29 WFE5:WFE29 WFU5:WFU29 WGK5:WGK29 WHA5:WHA29 WHQ5:WHQ29 WIG5:WIG29 WIW5:WIW29 WJM5:WJM29 WKC5:WKC29 WKS5:WKS29 WLI5:WLI29 WLY5:WLY29 WMO5:WMO29 WNE5:WNE29 WNU5:WNU29 WOK5:WOK29 WPA5:WPA29 WPQ5:WPQ29 WQG5:WQG29 WQW5:WQW29 WRM5:WRM29 WSC5:WSC29 WSS5:WSS29 WTI5:WTI29 WTY5:WTY29 WUO5:WUO29 WVE5:WVE29 WVU5:WVU29 WWK5:WWK29 WXA5:WXA29 WXQ5:WXQ29 WYG5:WYG29 WYW5:WYW29 WZM5:WZM29 XAC5:XAC29 XAS5:XAS29 XBI5:XBI29 XBY5:XBY29 XCO5:XCO29 XDE5:XDE29 XDU5:XDU29 XEK5:XEK29 AC299:AC303 AS299:AS303 BI299:BI303 BY299:BY303 CO299:CO303 DE299:DE303 DU299:DU303 EK299:EK303 FA299:FA303 FQ299:FQ303 GG299:GG303 GW299:GW303 HM299:HM303 IC299:IC303 IS299:IS303 JI299:JI303 JY299:JY303 KO299:KO303 LE299:LE303 LU299:LU303 MK299:MK303 NA299:NA303 NQ299:NQ303 OG299:OG303 OW299:OW303 PM299:PM303 QC299:QC303 QS299:QS303 RI299:RI303 RY299:RY303 SO299:SO303 TE299:TE303 TU299:TU303 UK299:UK303 VA299:VA303 VQ299:VQ303 WG299:WG303 WW299:WW303 XM299:XM303 YC299:YC303 YS299:YS303 ZI299:ZI303 ZY299:ZY303 AAO299:AAO303 ABE299:ABE303 ABU299:ABU303 ACK299:ACK303 ADA299:ADA303 ADQ299:ADQ303 AEG299:AEG303 AEW299:AEW303 AFM299:AFM303 AGC299:AGC303 AGS299:AGS303 AHI299:AHI303 AHY299:AHY303 AIO299:AIO303 AJE299:AJE303 AJU299:AJU303 AKK299:AKK303 ALA299:ALA303 ALQ299:ALQ303 AMG299:AMG303 AMW299:AMW303 ANM299:ANM303 AOC299:AOC303 AOS299:AOS303 API299:API303 APY299:APY303 AQO299:AQO303 ARE299:ARE303 ARU299:ARU303 ASK299:ASK303 ATA299:ATA303 ATQ299:ATQ303 AUG299:AUG303 AUW299:AUW303 AVM299:AVM303 AWC299:AWC303 AWS299:AWS303 AXI299:AXI303 AXY299:AXY303 AYO299:AYO303 AZE299:AZE303 AZU299:AZU303 BAK299:BAK303 BBA299:BBA303 BBQ299:BBQ303 BCG299:BCG303 BCW299:BCW303 BDM299:BDM303 BEC299:BEC303 BES299:BES303 BFI299:BFI303 BFY299:BFY303 BGO299:BGO303 BHE299:BHE303 BHU299:BHU303 BIK299:BIK303 BJA299:BJA303 BJQ299:BJQ303 BKG299:BKG303 BKW299:BKW303 BLM299:BLM303 BMC299:BMC303 BMS299:BMS303 BNI299:BNI303 BNY299:BNY303 BOO299:BOO303 BPE299:BPE303 BPU299:BPU303 BQK299:BQK303 BRA299:BRA303 BRQ299:BRQ303 BSG299:BSG303 BSW299:BSW303 BTM299:BTM303 BUC299:BUC303 BUS299:BUS303 BVI299:BVI303 BVY299:BVY303 BWO299:BWO303 BXE299:BXE303 BXU299:BXU303 BYK299:BYK303 BZA299:BZA303 BZQ299:BZQ303 CAG299:CAG303 CAW299:CAW303 CBM299:CBM303 CCC299:CCC303 CCS299:CCS303 CDI299:CDI303 CDY299:CDY303 CEO299:CEO303 CFE299:CFE303 CFU299:CFU303 CGK299:CGK303 CHA299:CHA303 CHQ299:CHQ303 CIG299:CIG303 CIW299:CIW303 CJM299:CJM303 CKC299:CKC303 CKS299:CKS303 CLI299:CLI303 CLY299:CLY303 CMO299:CMO303 CNE299:CNE303 CNU299:CNU303 COK299:COK303 CPA299:CPA303 CPQ299:CPQ303 CQG299:CQG303 CQW299:CQW303 CRM299:CRM303 CSC299:CSC303 CSS299:CSS303 CTI299:CTI303 CTY299:CTY303 CUO299:CUO303 CVE299:CVE303 CVU299:CVU303 CWK299:CWK303 CXA299:CXA303 CXQ299:CXQ303 CYG299:CYG303 CYW299:CYW303 CZM299:CZM303 DAC299:DAC303 DAS299:DAS303 DBI299:DBI303 DBY299:DBY303 DCO299:DCO303 DDE299:DDE303 DDU299:DDU303 DEK299:DEK303 DFA299:DFA303 DFQ299:DFQ303 DGG299:DGG303 DGW299:DGW303 DHM299:DHM303 DIC299:DIC303 DIS299:DIS303 DJI299:DJI303 DJY299:DJY303 DKO299:DKO303 DLE299:DLE303 DLU299:DLU303 DMK299:DMK303 DNA299:DNA303 DNQ299:DNQ303 DOG299:DOG303 DOW299:DOW303 DPM299:DPM303 DQC299:DQC303 DQS299:DQS303 DRI299:DRI303 DRY299:DRY303 DSO299:DSO303 DTE299:DTE303 DTU299:DTU303 DUK299:DUK303 DVA299:DVA303 DVQ299:DVQ303 DWG299:DWG303 DWW299:DWW303 DXM299:DXM303 DYC299:DYC303 DYS299:DYS303 DZI299:DZI303 DZY299:DZY303 EAO299:EAO303 EBE299:EBE303 EBU299:EBU303 ECK299:ECK303 EDA299:EDA303 EDQ299:EDQ303 EEG299:EEG303 EEW299:EEW303 EFM299:EFM303 EGC299:EGC303 EGS299:EGS303 EHI299:EHI303 EHY299:EHY303 EIO299:EIO303 EJE299:EJE303 EJU299:EJU303 EKK299:EKK303 ELA299:ELA303 ELQ299:ELQ303 EMG299:EMG303 EMW299:EMW303 ENM299:ENM303 EOC299:EOC303 EOS299:EOS303 EPI299:EPI303 EPY299:EPY303 EQO299:EQO303 ERE299:ERE303 ERU299:ERU303 ESK299:ESK303 ETA299:ETA303 ETQ299:ETQ303 EUG299:EUG303 EUW299:EUW303 EVM299:EVM303 EWC299:EWC303 EWS299:EWS303 EXI299:EXI303 EXY299:EXY303 EYO299:EYO303 EZE299:EZE303 EZU299:EZU303 FAK299:FAK303 FBA299:FBA303 FBQ299:FBQ303 FCG299:FCG303 FCW299:FCW303 FDM299:FDM303 FEC299:FEC303 FES299:FES303 FFI299:FFI303 FFY299:FFY303 FGO299:FGO303 FHE299:FHE303 FHU299:FHU303 FIK299:FIK303 FJA299:FJA303 FJQ299:FJQ303 FKG299:FKG303 FKW299:FKW303 FLM299:FLM303 FMC299:FMC303 FMS299:FMS303 FNI299:FNI303 FNY299:FNY303 FOO299:FOO303 FPE299:FPE303 FPU299:FPU303 FQK299:FQK303 FRA299:FRA303 FRQ299:FRQ303 FSG299:FSG303 FSW299:FSW303 FTM299:FTM303 FUC299:FUC303 FUS299:FUS303 FVI299:FVI303 FVY299:FVY303 FWO299:FWO303 FXE299:FXE303 FXU299:FXU303 FYK299:FYK303 FZA299:FZA303 FZQ299:FZQ303 GAG299:GAG303 GAW299:GAW303 GBM299:GBM303 GCC299:GCC303 GCS299:GCS303 GDI299:GDI303 GDY299:GDY303 GEO299:GEO303 GFE299:GFE303 GFU299:GFU303 GGK299:GGK303 GHA299:GHA303 GHQ299:GHQ303 GIG299:GIG303 GIW299:GIW303 GJM299:GJM303 GKC299:GKC303 GKS299:GKS303 GLI299:GLI303 GLY299:GLY303 GMO299:GMO303 GNE299:GNE303 GNU299:GNU303 GOK299:GOK303 GPA299:GPA303 GPQ299:GPQ303 GQG299:GQG303 GQW299:GQW303 GRM299:GRM303 GSC299:GSC303 GSS299:GSS303 GTI299:GTI303 GTY299:GTY303 GUO299:GUO303 GVE299:GVE303 GVU299:GVU303 GWK299:GWK303 GXA299:GXA303 GXQ299:GXQ303 GYG299:GYG303 GYW299:GYW303 GZM299:GZM303 HAC299:HAC303 HAS299:HAS303 HBI299:HBI303 HBY299:HBY303 HCO299:HCO303 HDE299:HDE303 HDU299:HDU303 HEK299:HEK303 HFA299:HFA303 HFQ299:HFQ303 HGG299:HGG303 HGW299:HGW303 HHM299:HHM303 HIC299:HIC303 HIS299:HIS303 HJI299:HJI303 HJY299:HJY303 HKO299:HKO303 HLE299:HLE303 HLU299:HLU303 HMK299:HMK303 HNA299:HNA303 HNQ299:HNQ303 HOG299:HOG303 HOW299:HOW303 HPM299:HPM303 HQC299:HQC303 HQS299:HQS303 HRI299:HRI303 HRY299:HRY303 HSO299:HSO303 HTE299:HTE303 HTU299:HTU303 HUK299:HUK303 HVA299:HVA303 HVQ299:HVQ303 HWG299:HWG303 HWW299:HWW303 HXM299:HXM303 HYC299:HYC303 HYS299:HYS303 HZI299:HZI303 HZY299:HZY303 IAO299:IAO303 IBE299:IBE303 IBU299:IBU303 ICK299:ICK303 IDA299:IDA303 IDQ299:IDQ303 IEG299:IEG303 IEW299:IEW303 IFM299:IFM303 IGC299:IGC303 IGS299:IGS303 IHI299:IHI303 IHY299:IHY303 IIO299:IIO303 IJE299:IJE303 IJU299:IJU303 IKK299:IKK303 ILA299:ILA303 ILQ299:ILQ303 IMG299:IMG303 IMW299:IMW303 INM299:INM303 IOC299:IOC303 IOS299:IOS303 IPI299:IPI303 IPY299:IPY303 IQO299:IQO303 IRE299:IRE303 IRU299:IRU303 ISK299:ISK303 ITA299:ITA303 ITQ299:ITQ303 IUG299:IUG303 IUW299:IUW303 IVM299:IVM303 IWC299:IWC303 IWS299:IWS303 IXI299:IXI303 IXY299:IXY303 IYO299:IYO303 IZE299:IZE303 IZU299:IZU303 JAK299:JAK303 JBA299:JBA303 JBQ299:JBQ303 JCG299:JCG303 JCW299:JCW303 JDM299:JDM303 JEC299:JEC303 JES299:JES303 JFI299:JFI303 JFY299:JFY303 JGO299:JGO303 JHE299:JHE303 JHU299:JHU303 JIK299:JIK303 JJA299:JJA303 JJQ299:JJQ303 JKG299:JKG303 JKW299:JKW303 JLM299:JLM303 JMC299:JMC303 JMS299:JMS303 JNI299:JNI303 JNY299:JNY303 JOO299:JOO303 JPE299:JPE303 JPU299:JPU303 JQK299:JQK303 JRA299:JRA303 JRQ299:JRQ303 JSG299:JSG303 JSW299:JSW303 JTM299:JTM303 JUC299:JUC303 JUS299:JUS303 JVI299:JVI303 JVY299:JVY303 JWO299:JWO303 JXE299:JXE303 JXU299:JXU303 JYK299:JYK303 JZA299:JZA303 JZQ299:JZQ303 KAG299:KAG303 KAW299:KAW303 KBM299:KBM303 KCC299:KCC303 KCS299:KCS303 KDI299:KDI303 KDY299:KDY303 KEO299:KEO303 KFE299:KFE303 KFU299:KFU303 KGK299:KGK303 KHA299:KHA303 KHQ299:KHQ303 KIG299:KIG303 KIW299:KIW303 KJM299:KJM303 KKC299:KKC303 KKS299:KKS303 KLI299:KLI303 KLY299:KLY303 KMO299:KMO303 KNE299:KNE303 KNU299:KNU303 KOK299:KOK303 KPA299:KPA303 KPQ299:KPQ303 KQG299:KQG303 KQW299:KQW303 KRM299:KRM303 KSC299:KSC303 KSS299:KSS303 KTI299:KTI303 KTY299:KTY303 KUO299:KUO303 KVE299:KVE303 KVU299:KVU303 KWK299:KWK303 KXA299:KXA303 KXQ299:KXQ303 KYG299:KYG303 KYW299:KYW303 KZM299:KZM303 LAC299:LAC303 LAS299:LAS303 LBI299:LBI303 LBY299:LBY303 LCO299:LCO303 LDE299:LDE303 LDU299:LDU303 LEK299:LEK303 LFA299:LFA303 LFQ299:LFQ303 LGG299:LGG303 LGW299:LGW303 LHM299:LHM303 LIC299:LIC303 LIS299:LIS303 LJI299:LJI303 LJY299:LJY303 LKO299:LKO303 LLE299:LLE303 LLU299:LLU303 LMK299:LMK303 LNA299:LNA303 LNQ299:LNQ303 LOG299:LOG303 LOW299:LOW303 LPM299:LPM303 LQC299:LQC303 LQS299:LQS303 LRI299:LRI303 LRY299:LRY303 LSO299:LSO303 LTE299:LTE303 LTU299:LTU303 LUK299:LUK303 LVA299:LVA303 LVQ299:LVQ303 LWG299:LWG303 LWW299:LWW303 LXM299:LXM303 LYC299:LYC303 LYS299:LYS303 LZI299:LZI303 LZY299:LZY303 MAO299:MAO303 MBE299:MBE303 MBU299:MBU303 MCK299:MCK303 MDA299:MDA303 MDQ299:MDQ303 MEG299:MEG303 MEW299:MEW303 MFM299:MFM303 MGC299:MGC303 MGS299:MGS303 MHI299:MHI303 MHY299:MHY303 MIO299:MIO303 MJE299:MJE303 MJU299:MJU303 MKK299:MKK303 MLA299:MLA303 MLQ299:MLQ303 MMG299:MMG303 MMW299:MMW303 MNM299:MNM303 MOC299:MOC303 MOS299:MOS303 MPI299:MPI303 MPY299:MPY303 MQO299:MQO303 MRE299:MRE303 MRU299:MRU303 MSK299:MSK303 MTA299:MTA303 MTQ299:MTQ303 MUG299:MUG303 MUW299:MUW303 MVM299:MVM303 MWC299:MWC303 MWS299:MWS303 MXI299:MXI303 MXY299:MXY303 MYO299:MYO303 MZE299:MZE303 MZU299:MZU303 NAK299:NAK303 NBA299:NBA303 NBQ299:NBQ303 NCG299:NCG303 NCW299:NCW303 NDM299:NDM303 NEC299:NEC303 NES299:NES303 NFI299:NFI303 NFY299:NFY303 NGO299:NGO303 NHE299:NHE303 NHU299:NHU303 NIK299:NIK303 NJA299:NJA303 NJQ299:NJQ303 NKG299:NKG303 NKW299:NKW303 NLM299:NLM303 NMC299:NMC303 NMS299:NMS303 NNI299:NNI303 NNY299:NNY303 NOO299:NOO303 NPE299:NPE303 NPU299:NPU303 NQK299:NQK303 NRA299:NRA303 NRQ299:NRQ303 NSG299:NSG303 NSW299:NSW303 NTM299:NTM303 NUC299:NUC303 NUS299:NUS303 NVI299:NVI303 NVY299:NVY303 NWO299:NWO303 NXE299:NXE303 NXU299:NXU303 NYK299:NYK303 NZA299:NZA303 NZQ299:NZQ303 OAG299:OAG303 OAW299:OAW303 OBM299:OBM303 OCC299:OCC303 OCS299:OCS303 ODI299:ODI303 ODY299:ODY303 OEO299:OEO303 OFE299:OFE303 OFU299:OFU303 OGK299:OGK303 OHA299:OHA303 OHQ299:OHQ303 OIG299:OIG303 OIW299:OIW303 OJM299:OJM303 OKC299:OKC303 OKS299:OKS303 OLI299:OLI303 OLY299:OLY303 OMO299:OMO303 ONE299:ONE303 ONU299:ONU303 OOK299:OOK303 OPA299:OPA303 OPQ299:OPQ303 OQG299:OQG303 OQW299:OQW303 ORM299:ORM303 OSC299:OSC303 OSS299:OSS303 OTI299:OTI303 OTY299:OTY303 OUO299:OUO303 OVE299:OVE303 OVU299:OVU303 OWK299:OWK303 OXA299:OXA303 OXQ299:OXQ303 OYG299:OYG303 OYW299:OYW303 OZM299:OZM303 PAC299:PAC303 PAS299:PAS303 PBI299:PBI303 PBY299:PBY303 PCO299:PCO303 PDE299:PDE303 PDU299:PDU303 PEK299:PEK303 PFA299:PFA303 PFQ299:PFQ303 PGG299:PGG303 PGW299:PGW303 PHM299:PHM303 PIC299:PIC303 PIS299:PIS303 PJI299:PJI303 PJY299:PJY303 PKO299:PKO303 PLE299:PLE303 PLU299:PLU303 PMK299:PMK303 PNA299:PNA303 PNQ299:PNQ303 POG299:POG303 POW299:POW303 PPM299:PPM303 PQC299:PQC303 PQS299:PQS303 PRI299:PRI303 PRY299:PRY303 PSO299:PSO303 PTE299:PTE303 PTU299:PTU303 PUK299:PUK303 PVA299:PVA303 PVQ299:PVQ303 PWG299:PWG303 PWW299:PWW303 PXM299:PXM303 PYC299:PYC303 PYS299:PYS303 PZI299:PZI303 PZY299:PZY303 QAO299:QAO303 QBE299:QBE303 QBU299:QBU303 QCK299:QCK303 QDA299:QDA303 QDQ299:QDQ303 QEG299:QEG303 QEW299:QEW303 QFM299:QFM303 QGC299:QGC303 QGS299:QGS303 QHI299:QHI303 QHY299:QHY303 QIO299:QIO303 QJE299:QJE303 QJU299:QJU303 QKK299:QKK303 QLA299:QLA303 QLQ299:QLQ303 QMG299:QMG303 QMW299:QMW303 QNM299:QNM303 QOC299:QOC303 QOS299:QOS303 QPI299:QPI303 QPY299:QPY303 QQO299:QQO303 QRE299:QRE303 QRU299:QRU303 QSK299:QSK303 QTA299:QTA303 QTQ299:QTQ303 QUG299:QUG303 QUW299:QUW303 QVM299:QVM303 QWC299:QWC303 QWS299:QWS303 QXI299:QXI303 QXY299:QXY303 QYO299:QYO303 QZE299:QZE303 QZU299:QZU303 RAK299:RAK303 RBA299:RBA303 RBQ299:RBQ303 RCG299:RCG303 RCW299:RCW303 RDM299:RDM303 REC299:REC303 RES299:RES303 RFI299:RFI303 RFY299:RFY303 RGO299:RGO303 RHE299:RHE303 RHU299:RHU303 RIK299:RIK303 RJA299:RJA303 RJQ299:RJQ303 RKG299:RKG303 RKW299:RKW303 RLM299:RLM303 RMC299:RMC303 RMS299:RMS303 RNI299:RNI303 RNY299:RNY303 ROO299:ROO303 RPE299:RPE303 RPU299:RPU303 RQK299:RQK303 RRA299:RRA303 RRQ299:RRQ303 RSG299:RSG303 RSW299:RSW303 RTM299:RTM303 RUC299:RUC303 RUS299:RUS303 RVI299:RVI303 RVY299:RVY303 RWO299:RWO303 RXE299:RXE303 RXU299:RXU303 RYK299:RYK303 RZA299:RZA303 RZQ299:RZQ303 SAG299:SAG303 SAW299:SAW303 SBM299:SBM303 SCC299:SCC303 SCS299:SCS303 SDI299:SDI303 SDY299:SDY303 SEO299:SEO303 SFE299:SFE303 SFU299:SFU303 SGK299:SGK303 SHA299:SHA303 SHQ299:SHQ303 SIG299:SIG303 SIW299:SIW303 SJM299:SJM303 SKC299:SKC303 SKS299:SKS303 SLI299:SLI303 SLY299:SLY303 SMO299:SMO303 SNE299:SNE303 SNU299:SNU303 SOK299:SOK303 SPA299:SPA303 SPQ299:SPQ303 SQG299:SQG303 SQW299:SQW303 SRM299:SRM303 SSC299:SSC303 SSS299:SSS303 STI299:STI303 STY299:STY303 SUO299:SUO303 SVE299:SVE303 SVU299:SVU303 SWK299:SWK303 SXA299:SXA303 SXQ299:SXQ303 SYG299:SYG303 SYW299:SYW303 SZM299:SZM303 TAC299:TAC303 TAS299:TAS303 TBI299:TBI303 TBY299:TBY303 TCO299:TCO303 TDE299:TDE303 TDU299:TDU303 TEK299:TEK303 TFA299:TFA303 TFQ299:TFQ303 TGG299:TGG303 TGW299:TGW303 THM299:THM303 TIC299:TIC303 TIS299:TIS303 TJI299:TJI303 TJY299:TJY303 TKO299:TKO303 TLE299:TLE303 TLU299:TLU303 TMK299:TMK303 TNA299:TNA303 TNQ299:TNQ303 TOG299:TOG303 TOW299:TOW303 TPM299:TPM303 TQC299:TQC303 TQS299:TQS303 TRI299:TRI303 TRY299:TRY303 TSO299:TSO303 TTE299:TTE303 TTU299:TTU303 TUK299:TUK303 TVA299:TVA303 TVQ299:TVQ303 TWG299:TWG303 TWW299:TWW303 TXM299:TXM303 TYC299:TYC303 TYS299:TYS303 TZI299:TZI303 TZY299:TZY303 UAO299:UAO303 UBE299:UBE303 UBU299:UBU303 UCK299:UCK303 UDA299:UDA303 UDQ299:UDQ303 UEG299:UEG303 UEW299:UEW303 UFM299:UFM303 UGC299:UGC303 UGS299:UGS303 UHI299:UHI303 UHY299:UHY303 UIO299:UIO303 UJE299:UJE303 UJU299:UJU303 UKK299:UKK303 ULA299:ULA303 ULQ299:ULQ303 UMG299:UMG303 UMW299:UMW303 UNM299:UNM303 UOC299:UOC303 UOS299:UOS303 UPI299:UPI303 UPY299:UPY303 UQO299:UQO303 URE299:URE303 URU299:URU303 USK299:USK303 UTA299:UTA303 UTQ299:UTQ303 UUG299:UUG303 UUW299:UUW303 UVM299:UVM303 UWC299:UWC303 UWS299:UWS303 UXI299:UXI303 UXY299:UXY303 UYO299:UYO303 UZE299:UZE303 UZU299:UZU303 VAK299:VAK303 VBA299:VBA303 VBQ299:VBQ303 VCG299:VCG303 VCW299:VCW303 VDM299:VDM303 VEC299:VEC303 VES299:VES303 VFI299:VFI303 VFY299:VFY303 VGO299:VGO303 VHE299:VHE303 VHU299:VHU303 VIK299:VIK303 VJA299:VJA303 VJQ299:VJQ303 VKG299:VKG303 VKW299:VKW303 VLM299:VLM303 VMC299:VMC303 VMS299:VMS303 VNI299:VNI303 VNY299:VNY303 VOO299:VOO303 VPE299:VPE303 VPU299:VPU303 VQK299:VQK303 VRA299:VRA303 VRQ299:VRQ303 VSG299:VSG303 VSW299:VSW303 VTM299:VTM303 VUC299:VUC303 VUS299:VUS303 VVI299:VVI303 VVY299:VVY303 VWO299:VWO303 VXE299:VXE303 VXU299:VXU303 VYK299:VYK303 VZA299:VZA303 VZQ299:VZQ303 WAG299:WAG303 WAW299:WAW303 WBM299:WBM303 WCC299:WCC303 WCS299:WCS303 WDI299:WDI303 WDY299:WDY303 WEO299:WEO303 WFE299:WFE303 WFU299:WFU303 WGK299:WGK303 WHA299:WHA303 WHQ299:WHQ303 WIG299:WIG303 WIW299:WIW303 WJM299:WJM303 WKC299:WKC303 WKS299:WKS303 WLI299:WLI303 WLY299:WLY303 WMO299:WMO303 WNE299:WNE303 WNU299:WNU303 WOK299:WOK303 WPA299:WPA303 WPQ299:WPQ303 WQG299:WQG303 WQW299:WQW303 WRM299:WRM303 WSC299:WSC303 WSS299:WSS303 WTI299:WTI303 WTY299:WTY303 WUO299:WUO303 WVE299:WVE303 WVU299:WVU303 WWK299:WWK303 WXA299:WXA303 WXQ299:WXQ303 WYG299:WYG303 WYW299:WYW303 WZM299:WZM303 XAC299:XAC303 XAS299:XAS303 XBI299:XBI303 XBY299:XBY303 XCO299:XCO303 XDE299:XDE303 XDU299:XDU303 XEK299:XEK303">
    <cfRule type="cellIs" dxfId="0" priority="24" operator="greaterThan">
      <formula>25000</formula>
    </cfRule>
  </conditionalFormatting>
  <dataValidations count="7">
    <dataValidation allowBlank="1" showInputMessage="1" showErrorMessage="1" prompt="Nu se completeaza cu NA!" sqref="G1085:G1086 G934:G936 G982:G983 G909 G951:G954 G1042:G1061" xr:uid="{473E38B3-CAB0-4F70-B38E-1D52B7BA6A42}"/>
    <dataValidation type="list" allowBlank="1" showInputMessage="1" showErrorMessage="1" sqref="E1085:E1086 E982:E986 E909 E951:E953 E1042:E1064" xr:uid="{9D5284FA-5E63-42EF-B627-A7475761F416}">
      <formula1>"Licitatie,Cerere de oferta,Negociere cu publicare,Negociere fara publicare,Achizitie directa,Procedura simplificata,Negociere competitiva,Dialogul competitiv,Parteneriar pentru inovare,Concurs de solutii, "</formula1>
    </dataValidation>
    <dataValidation type="decimal" operator="greaterThan" allowBlank="1" showInputMessage="1" showErrorMessage="1" sqref="I951:I968 P968 P966 P954 R952:R968 P956:P964 P1047:P1050 P1052:P1056 I1043:K1059" xr:uid="{53003995-5DB9-42DB-8F18-2D681F93149B}">
      <formula1>-1</formula1>
    </dataValidation>
    <dataValidation type="decimal" operator="greaterThan" allowBlank="1" showInputMessage="1" showErrorMessage="1" sqref="R951 R1043:R1059" xr:uid="{4AFED38B-C355-4AB7-AA52-52E96C2BA5D0}">
      <formula1>0</formula1>
    </dataValidation>
    <dataValidation type="date" allowBlank="1" showInputMessage="1" showErrorMessage="1" prompt="Se va completa numai dupa emitere OI, daca este cazul; altfel, se va trece data identica cu data contractului/data facturii." sqref="M951:M954" xr:uid="{3273629E-C9B7-402F-B59A-3601D3CE482B}">
      <formula1>36526</formula1>
      <formula2>47483</formula2>
    </dataValidation>
    <dataValidation allowBlank="1" showInputMessage="1" showErrorMessage="1" prompt="Se va completa cu data finalizarii contractului, daca este cazul; altfel, se trece data identica cu data facturii." sqref="N952:N953" xr:uid="{8DB8973F-EEA2-4A07-B691-B36555A05CF4}"/>
    <dataValidation showInputMessage="1" showErrorMessage="1" prompt="Se va completa cu data finalizarii contractului, daca este cazul; altfel, se trece data identica cu data facturii." sqref="N951" xr:uid="{6EFC7808-4F31-4D8F-B1DA-DDD59370AD8A}"/>
  </dataValidations>
  <pageMargins left="0.7" right="0.7" top="0.75" bottom="0.75" header="0.3" footer="0.3"/>
  <pageSetup scale="1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TRIM I 2026</vt:lpstr>
      <vt:lpstr>TRIM I+II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KITU</dc:creator>
  <cp:lastModifiedBy>Sorina DUMITRU</cp:lastModifiedBy>
  <cp:lastPrinted>2023-08-30T09:33:43Z</cp:lastPrinted>
  <dcterms:created xsi:type="dcterms:W3CDTF">2015-06-05T18:17:20Z</dcterms:created>
  <dcterms:modified xsi:type="dcterms:W3CDTF">2026-07-22T11:43:26Z</dcterms:modified>
</cp:coreProperties>
</file>